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oo\Desktop\ETESA\WORK\#30 SEPTIEMBRE 2019\#5 CURVAS QV TOTAL\"/>
    </mc:Choice>
  </mc:AlternateContent>
  <bookViews>
    <workbookView xWindow="0" yWindow="0" windowWidth="17970" windowHeight="8220" activeTab="1"/>
  </bookViews>
  <sheets>
    <sheet name="Resumen" sheetId="7" r:id="rId1"/>
    <sheet name="6002" sheetId="1" r:id="rId2"/>
    <sheet name="6004" sheetId="5" r:id="rId3"/>
    <sheet name="6005" sheetId="6" r:id="rId4"/>
  </sheets>
  <definedNames>
    <definedName name="_xlnm.Print_Area" localSheetId="2">'6004'!$A$1:$AE$20</definedName>
    <definedName name="_xlnm.Print_Area" localSheetId="0">Resumen!$B$2:$K$9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6" l="1"/>
  <c r="C16" i="6"/>
  <c r="D16" i="6"/>
  <c r="E16" i="6"/>
  <c r="F16" i="6"/>
  <c r="G16" i="6"/>
  <c r="H16" i="6"/>
  <c r="C14" i="6"/>
  <c r="D14" i="6"/>
  <c r="E14" i="6"/>
  <c r="F14" i="6"/>
  <c r="G15" i="6"/>
  <c r="H15" i="6"/>
  <c r="I15" i="6"/>
  <c r="J15" i="6"/>
  <c r="K15" i="6"/>
  <c r="L15" i="6"/>
  <c r="M15" i="6"/>
  <c r="G16" i="5"/>
  <c r="H16" i="5"/>
  <c r="I16" i="5"/>
  <c r="J16" i="5"/>
  <c r="K16" i="5"/>
  <c r="D14" i="5"/>
  <c r="E14" i="5"/>
  <c r="F14" i="5"/>
  <c r="G14" i="5"/>
  <c r="H14" i="5"/>
  <c r="I15" i="5"/>
  <c r="J15" i="5"/>
  <c r="K15" i="5"/>
  <c r="L15" i="5"/>
  <c r="M15" i="5"/>
  <c r="N15" i="5"/>
  <c r="O15" i="5"/>
  <c r="P15" i="5"/>
  <c r="H15" i="1"/>
  <c r="I15" i="1"/>
  <c r="J15" i="1"/>
  <c r="K15" i="1"/>
  <c r="L15" i="1"/>
  <c r="M15" i="1"/>
  <c r="N15" i="1"/>
  <c r="O15" i="1"/>
  <c r="P15" i="1"/>
  <c r="C14" i="1"/>
  <c r="D14" i="1"/>
  <c r="E14" i="1"/>
  <c r="F14" i="1"/>
  <c r="G14" i="1"/>
  <c r="H14" i="1"/>
  <c r="D16" i="1"/>
  <c r="E16" i="1"/>
  <c r="F16" i="1"/>
  <c r="G16" i="1"/>
  <c r="H16" i="1"/>
  <c r="I16" i="1"/>
  <c r="J16" i="1"/>
  <c r="K16" i="1"/>
  <c r="E13" i="6" l="1"/>
  <c r="F13" i="6"/>
  <c r="G13" i="6"/>
  <c r="H13" i="6"/>
  <c r="I13" i="6"/>
  <c r="J13" i="6"/>
  <c r="D12" i="6"/>
  <c r="C13" i="5"/>
  <c r="D13" i="5"/>
  <c r="E13" i="5"/>
  <c r="F13" i="5"/>
  <c r="G13" i="5"/>
  <c r="H13" i="5"/>
  <c r="C13" i="1"/>
  <c r="D13" i="1"/>
  <c r="E13" i="1"/>
  <c r="F13" i="1"/>
  <c r="C11" i="5" l="1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B9" i="7" l="1"/>
  <c r="B8" i="7"/>
  <c r="B7" i="7"/>
  <c r="B6" i="7"/>
  <c r="B5" i="7"/>
  <c r="B4" i="7"/>
  <c r="B16" i="6"/>
  <c r="B15" i="6"/>
  <c r="B14" i="6"/>
  <c r="B13" i="6"/>
  <c r="B12" i="6"/>
  <c r="B11" i="6"/>
  <c r="B16" i="5"/>
  <c r="B15" i="5"/>
  <c r="B14" i="5"/>
  <c r="B13" i="5"/>
  <c r="B12" i="5"/>
  <c r="B11" i="5"/>
  <c r="B16" i="1"/>
  <c r="B12" i="1"/>
  <c r="B13" i="1"/>
  <c r="B14" i="1"/>
  <c r="B15" i="1"/>
  <c r="B11" i="1"/>
  <c r="AB17" i="6" l="1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C17" i="1"/>
  <c r="E12" i="6" l="1"/>
  <c r="F12" i="6"/>
  <c r="D11" i="6"/>
  <c r="I14" i="5"/>
  <c r="C12" i="1"/>
  <c r="D12" i="1"/>
  <c r="E12" i="1"/>
  <c r="F12" i="1"/>
  <c r="G12" i="1"/>
  <c r="H12" i="1"/>
  <c r="C11" i="1"/>
  <c r="D11" i="1"/>
  <c r="E11" i="1"/>
  <c r="J14" i="5" l="1"/>
  <c r="K14" i="5"/>
  <c r="L14" i="5"/>
  <c r="M14" i="5"/>
  <c r="N14" i="5"/>
  <c r="O14" i="5"/>
  <c r="P14" i="5"/>
  <c r="Q14" i="5"/>
  <c r="R14" i="5"/>
  <c r="S14" i="5"/>
  <c r="T14" i="5"/>
  <c r="U14" i="5"/>
  <c r="AB12" i="6" l="1"/>
  <c r="AA12" i="6"/>
  <c r="Y12" i="6"/>
  <c r="X12" i="6"/>
  <c r="W12" i="6"/>
  <c r="U12" i="6"/>
  <c r="T12" i="6"/>
  <c r="S12" i="6"/>
  <c r="Q12" i="6"/>
  <c r="P12" i="6"/>
  <c r="O12" i="6"/>
  <c r="M12" i="6"/>
  <c r="L12" i="6"/>
  <c r="K12" i="6"/>
  <c r="I12" i="6"/>
  <c r="H12" i="6"/>
  <c r="G12" i="6"/>
  <c r="A12" i="6"/>
  <c r="A13" i="6" s="1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AC8" i="6"/>
  <c r="AC7" i="6"/>
  <c r="AC6" i="6"/>
  <c r="AC5" i="6"/>
  <c r="AC4" i="6"/>
  <c r="AC3" i="6"/>
  <c r="A12" i="5"/>
  <c r="AC8" i="5"/>
  <c r="AC7" i="5"/>
  <c r="AC6" i="5"/>
  <c r="AC5" i="5"/>
  <c r="AC4" i="5"/>
  <c r="AC3" i="5"/>
  <c r="AC11" i="6" l="1"/>
  <c r="AC11" i="5"/>
  <c r="Y13" i="6"/>
  <c r="Q13" i="6"/>
  <c r="AA13" i="6"/>
  <c r="O13" i="6"/>
  <c r="AB13" i="6"/>
  <c r="X13" i="6"/>
  <c r="T13" i="6"/>
  <c r="P13" i="6"/>
  <c r="L13" i="6"/>
  <c r="W13" i="6"/>
  <c r="K13" i="6"/>
  <c r="A14" i="6"/>
  <c r="Z13" i="6"/>
  <c r="V13" i="6"/>
  <c r="R13" i="6"/>
  <c r="N13" i="6"/>
  <c r="U13" i="6"/>
  <c r="M13" i="6"/>
  <c r="S13" i="6"/>
  <c r="J12" i="6"/>
  <c r="N12" i="6"/>
  <c r="R12" i="6"/>
  <c r="V12" i="6"/>
  <c r="Z12" i="6"/>
  <c r="A13" i="5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Q15" i="1"/>
  <c r="R15" i="1"/>
  <c r="S15" i="1"/>
  <c r="T15" i="1"/>
  <c r="U15" i="1"/>
  <c r="V15" i="1"/>
  <c r="W15" i="1"/>
  <c r="X15" i="1"/>
  <c r="Y15" i="1"/>
  <c r="Z15" i="1"/>
  <c r="AA15" i="1"/>
  <c r="AB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I12" i="1"/>
  <c r="J12" i="1"/>
  <c r="K12" i="1"/>
  <c r="L12" i="1"/>
  <c r="M12" i="1"/>
  <c r="G13" i="1"/>
  <c r="H13" i="1"/>
  <c r="I13" i="1"/>
  <c r="J13" i="1"/>
  <c r="K13" i="1"/>
  <c r="L13" i="1"/>
  <c r="M13" i="1"/>
  <c r="I14" i="1"/>
  <c r="J14" i="1"/>
  <c r="K14" i="1"/>
  <c r="L14" i="1"/>
  <c r="M14" i="1"/>
  <c r="L16" i="1"/>
  <c r="M16" i="1"/>
  <c r="F11" i="1"/>
  <c r="G11" i="1"/>
  <c r="H11" i="1"/>
  <c r="I11" i="1"/>
  <c r="J11" i="1"/>
  <c r="K11" i="1"/>
  <c r="L11" i="1"/>
  <c r="M11" i="1"/>
  <c r="O11" i="1"/>
  <c r="N12" i="1"/>
  <c r="N13" i="1"/>
  <c r="N14" i="1"/>
  <c r="N16" i="1"/>
  <c r="N11" i="1"/>
  <c r="AC3" i="1"/>
  <c r="AC12" i="6" l="1"/>
  <c r="AE12" i="6" s="1"/>
  <c r="K5" i="7" s="1"/>
  <c r="I4" i="7"/>
  <c r="AE11" i="6"/>
  <c r="K4" i="7" s="1"/>
  <c r="AC13" i="6"/>
  <c r="AD13" i="6" s="1"/>
  <c r="J6" i="7" s="1"/>
  <c r="F4" i="7"/>
  <c r="AE11" i="5"/>
  <c r="H4" i="7" s="1"/>
  <c r="Y14" i="6"/>
  <c r="U14" i="6"/>
  <c r="M14" i="6"/>
  <c r="I14" i="6"/>
  <c r="S14" i="6"/>
  <c r="K14" i="6"/>
  <c r="AB14" i="6"/>
  <c r="X14" i="6"/>
  <c r="T14" i="6"/>
  <c r="P14" i="6"/>
  <c r="L14" i="6"/>
  <c r="H14" i="6"/>
  <c r="W14" i="6"/>
  <c r="G14" i="6"/>
  <c r="A15" i="6"/>
  <c r="Z14" i="6"/>
  <c r="V14" i="6"/>
  <c r="R14" i="6"/>
  <c r="N14" i="6"/>
  <c r="J14" i="6"/>
  <c r="Q14" i="6"/>
  <c r="AA14" i="6"/>
  <c r="O14" i="6"/>
  <c r="A14" i="5"/>
  <c r="AC12" i="5"/>
  <c r="AD12" i="5" s="1"/>
  <c r="G5" i="7" s="1"/>
  <c r="A12" i="1"/>
  <c r="AC8" i="1"/>
  <c r="AC7" i="1"/>
  <c r="AC6" i="1"/>
  <c r="AC5" i="1"/>
  <c r="AC4" i="1"/>
  <c r="AD12" i="6" l="1"/>
  <c r="J5" i="7" s="1"/>
  <c r="I5" i="7"/>
  <c r="AC14" i="6"/>
  <c r="AE14" i="6" s="1"/>
  <c r="K7" i="7" s="1"/>
  <c r="AE13" i="6"/>
  <c r="K6" i="7" s="1"/>
  <c r="I6" i="7"/>
  <c r="F5" i="7"/>
  <c r="AE12" i="5"/>
  <c r="H5" i="7" s="1"/>
  <c r="Y15" i="6"/>
  <c r="U15" i="6"/>
  <c r="Q15" i="6"/>
  <c r="S15" i="6"/>
  <c r="AB15" i="6"/>
  <c r="X15" i="6"/>
  <c r="T15" i="6"/>
  <c r="P15" i="6"/>
  <c r="AA15" i="6"/>
  <c r="O15" i="6"/>
  <c r="A16" i="6"/>
  <c r="Z15" i="6"/>
  <c r="V15" i="6"/>
  <c r="R15" i="6"/>
  <c r="N15" i="6"/>
  <c r="W15" i="6"/>
  <c r="AC13" i="5"/>
  <c r="Y14" i="5"/>
  <c r="AB14" i="5"/>
  <c r="X14" i="5"/>
  <c r="Z14" i="5"/>
  <c r="AA14" i="5"/>
  <c r="W14" i="5"/>
  <c r="A15" i="5"/>
  <c r="V14" i="5"/>
  <c r="A13" i="1"/>
  <c r="I7" i="7" l="1"/>
  <c r="AD14" i="6"/>
  <c r="J7" i="7" s="1"/>
  <c r="AC15" i="6"/>
  <c r="F6" i="7"/>
  <c r="AE13" i="5"/>
  <c r="H6" i="7" s="1"/>
  <c r="AD13" i="5"/>
  <c r="G6" i="7" s="1"/>
  <c r="Y16" i="6"/>
  <c r="U16" i="6"/>
  <c r="Q16" i="6"/>
  <c r="M16" i="6"/>
  <c r="I16" i="6"/>
  <c r="S16" i="6"/>
  <c r="AB16" i="6"/>
  <c r="X16" i="6"/>
  <c r="T16" i="6"/>
  <c r="P16" i="6"/>
  <c r="L16" i="6"/>
  <c r="AA16" i="6"/>
  <c r="O16" i="6"/>
  <c r="K16" i="6"/>
  <c r="Z16" i="6"/>
  <c r="V16" i="6"/>
  <c r="R16" i="6"/>
  <c r="N16" i="6"/>
  <c r="J16" i="6"/>
  <c r="W16" i="6"/>
  <c r="Y15" i="5"/>
  <c r="U15" i="5"/>
  <c r="Q15" i="5"/>
  <c r="Z15" i="5"/>
  <c r="R15" i="5"/>
  <c r="AB15" i="5"/>
  <c r="X15" i="5"/>
  <c r="T15" i="5"/>
  <c r="A16" i="5"/>
  <c r="V15" i="5"/>
  <c r="AA15" i="5"/>
  <c r="W15" i="5"/>
  <c r="S15" i="5"/>
  <c r="AC14" i="5"/>
  <c r="A14" i="1"/>
  <c r="AC12" i="1"/>
  <c r="AC11" i="1"/>
  <c r="AC16" i="6" l="1"/>
  <c r="I9" i="7" s="1"/>
  <c r="AE15" i="6"/>
  <c r="K8" i="7" s="1"/>
  <c r="I8" i="7"/>
  <c r="AD15" i="6"/>
  <c r="J8" i="7" s="1"/>
  <c r="F7" i="7"/>
  <c r="AE14" i="5"/>
  <c r="H7" i="7" s="1"/>
  <c r="AD14" i="5"/>
  <c r="G7" i="7" s="1"/>
  <c r="C5" i="7"/>
  <c r="AE12" i="1"/>
  <c r="E5" i="7" s="1"/>
  <c r="C4" i="7"/>
  <c r="AD12" i="1"/>
  <c r="D5" i="7" s="1"/>
  <c r="AE11" i="1"/>
  <c r="E4" i="7" s="1"/>
  <c r="AC15" i="5"/>
  <c r="Y16" i="5"/>
  <c r="U16" i="5"/>
  <c r="Q16" i="5"/>
  <c r="M16" i="5"/>
  <c r="R16" i="5"/>
  <c r="AB16" i="5"/>
  <c r="X16" i="5"/>
  <c r="T16" i="5"/>
  <c r="P16" i="5"/>
  <c r="L16" i="5"/>
  <c r="Z16" i="5"/>
  <c r="AA16" i="5"/>
  <c r="W16" i="5"/>
  <c r="S16" i="5"/>
  <c r="O16" i="5"/>
  <c r="V16" i="5"/>
  <c r="N16" i="5"/>
  <c r="AC13" i="1"/>
  <c r="A15" i="1"/>
  <c r="AE16" i="6" l="1"/>
  <c r="K9" i="7" s="1"/>
  <c r="AD16" i="6"/>
  <c r="J9" i="7" s="1"/>
  <c r="F8" i="7"/>
  <c r="AE15" i="5"/>
  <c r="H8" i="7" s="1"/>
  <c r="AD15" i="5"/>
  <c r="G8" i="7" s="1"/>
  <c r="C6" i="7"/>
  <c r="AE13" i="1"/>
  <c r="E6" i="7" s="1"/>
  <c r="AD13" i="1"/>
  <c r="D6" i="7" s="1"/>
  <c r="AC16" i="5"/>
  <c r="AC14" i="1"/>
  <c r="A16" i="1"/>
  <c r="F9" i="7" l="1"/>
  <c r="AE16" i="5"/>
  <c r="H9" i="7" s="1"/>
  <c r="AD16" i="5"/>
  <c r="G9" i="7" s="1"/>
  <c r="C7" i="7"/>
  <c r="AE14" i="1"/>
  <c r="E7" i="7" s="1"/>
  <c r="AD14" i="1"/>
  <c r="D7" i="7" s="1"/>
  <c r="AC15" i="1"/>
  <c r="C8" i="7" l="1"/>
  <c r="AE15" i="1"/>
  <c r="E8" i="7" s="1"/>
  <c r="AD15" i="1"/>
  <c r="D8" i="7" s="1"/>
  <c r="AC16" i="1"/>
  <c r="C9" i="7" l="1"/>
  <c r="AE16" i="1"/>
  <c r="E9" i="7" s="1"/>
  <c r="AD16" i="1"/>
  <c r="D9" i="7" s="1"/>
</calcChain>
</file>

<file path=xl/sharedStrings.xml><?xml version="1.0" encoding="utf-8"?>
<sst xmlns="http://schemas.openxmlformats.org/spreadsheetml/2006/main" count="46" uniqueCount="16">
  <si>
    <t>CONTINGENCY: BASE CASE     Plant (MVAR)</t>
  </si>
  <si>
    <t>VOLTAGE SETPOINT-&gt;</t>
  </si>
  <si>
    <t>Min</t>
  </si>
  <si>
    <t>Escenario</t>
  </si>
  <si>
    <t>Panama 115KV</t>
  </si>
  <si>
    <t>Panama II 115KV</t>
  </si>
  <si>
    <t>Chorrera 230KV</t>
  </si>
  <si>
    <t>RESERVA (MVAR)</t>
  </si>
  <si>
    <t>Dif (MVAR)</t>
  </si>
  <si>
    <t>VOLT (PU)</t>
  </si>
  <si>
    <t>BASE Con 4LT</t>
  </si>
  <si>
    <t>ECO-BUR(2C) Con 4LT</t>
  </si>
  <si>
    <t>BASE Sin 4LT</t>
  </si>
  <si>
    <t>VEL-DOM(5A) Con 4LT</t>
  </si>
  <si>
    <t>VEL-DOM(5A) Sin 4LT</t>
  </si>
  <si>
    <t>ECO-BUR(2C) Sin 4LT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</si>
</sst>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Courier New"/>
      <family val="3"/>
    </font>
    <font>
      <b/>
      <sz val="12"/>
      <color indexed="17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b/>
      <sz val="11"/>
      <color rgb="FF002C5F"/>
      <name val="Calibri"/>
      <family val="2"/>
      <scheme val="minor"/>
    </font>
    <font>
      <sz val="11"/>
      <color rgb="FF002C5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medium">
        <color rgb="FF002C5F"/>
      </top>
      <bottom style="dashed">
        <color rgb="FF002C5F"/>
      </bottom>
      <diagonal/>
    </border>
    <border>
      <left style="thin">
        <color rgb="FF002C5F"/>
      </left>
      <right/>
      <top style="medium">
        <color rgb="FF002C5F"/>
      </top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medium">
        <color rgb="FF002C5F"/>
      </bottom>
      <diagonal/>
    </border>
    <border>
      <left style="thin">
        <color rgb="FF002C5F"/>
      </left>
      <right/>
      <top style="dashed">
        <color rgb="FF002C5F"/>
      </top>
      <bottom style="medium">
        <color rgb="FF002C5F"/>
      </bottom>
      <diagonal/>
    </border>
    <border>
      <left/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/>
      <bottom style="dashed">
        <color rgb="FF002C5F"/>
      </bottom>
      <diagonal/>
    </border>
    <border>
      <left style="thin">
        <color rgb="FF002C5F"/>
      </left>
      <right/>
      <top/>
      <bottom style="dashed">
        <color rgb="FF002C5F"/>
      </bottom>
      <diagonal/>
    </border>
    <border>
      <left/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 style="thin">
        <color rgb="FF002C5F"/>
      </right>
      <top style="dashed">
        <color rgb="FF002C5F"/>
      </top>
      <bottom style="dashed">
        <color rgb="FF002C5F"/>
      </bottom>
      <diagonal/>
    </border>
    <border>
      <left style="thin">
        <color rgb="FF002C5F"/>
      </left>
      <right/>
      <top style="dashed">
        <color rgb="FF002C5F"/>
      </top>
      <bottom style="dashed">
        <color rgb="FF002C5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-8.9893951416015625</c:v>
                </c:pt>
                <c:pt idx="1">
                  <c:v>-41.16912841796875</c:v>
                </c:pt>
                <c:pt idx="2">
                  <c:v>-66.230247497558594</c:v>
                </c:pt>
                <c:pt idx="3">
                  <c:v>-85.69158935546875</c:v>
                </c:pt>
                <c:pt idx="4">
                  <c:v>-102.02046966552734</c:v>
                </c:pt>
                <c:pt idx="5">
                  <c:v>-117.1431884765625</c:v>
                </c:pt>
                <c:pt idx="6">
                  <c:v>-131.20487976074219</c:v>
                </c:pt>
                <c:pt idx="7">
                  <c:v>-143.44944763183594</c:v>
                </c:pt>
                <c:pt idx="8">
                  <c:v>-151.64935302734375</c:v>
                </c:pt>
                <c:pt idx="9">
                  <c:v>-159.10212707519531</c:v>
                </c:pt>
                <c:pt idx="10">
                  <c:v>-169.56166076660156</c:v>
                </c:pt>
                <c:pt idx="11">
                  <c:v>-178.06434631347656</c:v>
                </c:pt>
                <c:pt idx="12">
                  <c:v>-180.929931640625</c:v>
                </c:pt>
                <c:pt idx="13">
                  <c:v>-168.11648559570313</c:v>
                </c:pt>
                <c:pt idx="14">
                  <c:v>-152.70655822753906</c:v>
                </c:pt>
                <c:pt idx="15">
                  <c:v>-137.85675048828125</c:v>
                </c:pt>
                <c:pt idx="16">
                  <c:v>-97.598770141601563</c:v>
                </c:pt>
                <c:pt idx="17">
                  <c:v>10.98417854309082</c:v>
                </c:pt>
                <c:pt idx="18">
                  <c:v>111.5457763671875</c:v>
                </c:pt>
                <c:pt idx="19">
                  <c:v>129.1929931640625</c:v>
                </c:pt>
                <c:pt idx="20">
                  <c:v>146.80238342285156</c:v>
                </c:pt>
                <c:pt idx="21">
                  <c:v>164.916259765625</c:v>
                </c:pt>
                <c:pt idx="22">
                  <c:v>165.11174011230469</c:v>
                </c:pt>
                <c:pt idx="23">
                  <c:v>165.82339477539063</c:v>
                </c:pt>
                <c:pt idx="24">
                  <c:v>155.30293273925781</c:v>
                </c:pt>
                <c:pt idx="25">
                  <c:v>145.76737976074219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E-4DAC-AD30-88158BD14314}"/>
            </c:ext>
          </c:extLst>
        </c:ser>
        <c:ser>
          <c:idx val="1"/>
          <c:order val="1"/>
          <c:tx>
            <c:strRef>
              <c:f>'6002'!$B$12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'6002'!$C$12:$AB$12</c:f>
              <c:numCache>
                <c:formatCode>0.000</c:formatCode>
                <c:ptCount val="26"/>
                <c:pt idx="0">
                  <c:v>38.156272888183594</c:v>
                </c:pt>
                <c:pt idx="1">
                  <c:v>0.34832575917243958</c:v>
                </c:pt>
                <c:pt idx="2">
                  <c:v>-31.714963912963867</c:v>
                </c:pt>
                <c:pt idx="3">
                  <c:v>-56.7064208984375</c:v>
                </c:pt>
                <c:pt idx="4">
                  <c:v>-75.609298706054688</c:v>
                </c:pt>
                <c:pt idx="5">
                  <c:v>-91.926116943359375</c:v>
                </c:pt>
                <c:pt idx="6">
                  <c:v>-107.06359100341797</c:v>
                </c:pt>
                <c:pt idx="7">
                  <c:v>-120.14817810058594</c:v>
                </c:pt>
                <c:pt idx="8">
                  <c:v>-131.42359924316406</c:v>
                </c:pt>
                <c:pt idx="9">
                  <c:v>-137.79048156738281</c:v>
                </c:pt>
                <c:pt idx="10">
                  <c:v>-146.89425659179688</c:v>
                </c:pt>
                <c:pt idx="11">
                  <c:v>-155.96417236328125</c:v>
                </c:pt>
                <c:pt idx="12">
                  <c:v>-161.55841064453125</c:v>
                </c:pt>
                <c:pt idx="13">
                  <c:v>-155.28103637695313</c:v>
                </c:pt>
                <c:pt idx="14">
                  <c:v>-141.2244873046875</c:v>
                </c:pt>
                <c:pt idx="15">
                  <c:v>-124.82064056396484</c:v>
                </c:pt>
                <c:pt idx="16">
                  <c:v>-93.48895263671875</c:v>
                </c:pt>
                <c:pt idx="17">
                  <c:v>15.119864463806152</c:v>
                </c:pt>
                <c:pt idx="18">
                  <c:v>124.70786285400391</c:v>
                </c:pt>
                <c:pt idx="19">
                  <c:v>142.23652648925781</c:v>
                </c:pt>
                <c:pt idx="20">
                  <c:v>159.71533203125</c:v>
                </c:pt>
                <c:pt idx="21">
                  <c:v>177.87985229492188</c:v>
                </c:pt>
                <c:pt idx="22">
                  <c:v>185.96145629882813</c:v>
                </c:pt>
                <c:pt idx="23">
                  <c:v>187.65560913085938</c:v>
                </c:pt>
                <c:pt idx="24">
                  <c:v>176.81364440917969</c:v>
                </c:pt>
                <c:pt idx="25">
                  <c:v>167.09901428222656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BE-4DAC-AD30-88158BD14314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0">
                  <c:v>22.953676223754883</c:v>
                </c:pt>
                <c:pt idx="1">
                  <c:v>-20.77256965637207</c:v>
                </c:pt>
                <c:pt idx="2">
                  <c:v>-52.275966644287109</c:v>
                </c:pt>
                <c:pt idx="3">
                  <c:v>-75.788101196289063</c:v>
                </c:pt>
                <c:pt idx="4">
                  <c:v>-96.382759094238281</c:v>
                </c:pt>
                <c:pt idx="5">
                  <c:v>-114.48788452148438</c:v>
                </c:pt>
                <c:pt idx="6">
                  <c:v>-131.03939819335938</c:v>
                </c:pt>
                <c:pt idx="7">
                  <c:v>-146.29637145996094</c:v>
                </c:pt>
                <c:pt idx="8">
                  <c:v>-153.26481628417969</c:v>
                </c:pt>
                <c:pt idx="9">
                  <c:v>-156.16793823242188</c:v>
                </c:pt>
                <c:pt idx="10">
                  <c:v>-157.9393310546875</c:v>
                </c:pt>
                <c:pt idx="11">
                  <c:v>-156.09417724609375</c:v>
                </c:pt>
                <c:pt idx="12">
                  <c:v>-151.37109375</c:v>
                </c:pt>
                <c:pt idx="13">
                  <c:v>-142.80795288085938</c:v>
                </c:pt>
                <c:pt idx="14">
                  <c:v>-133.32423400878906</c:v>
                </c:pt>
                <c:pt idx="15">
                  <c:v>-122.78742980957031</c:v>
                </c:pt>
                <c:pt idx="16">
                  <c:v>-80.641899108886719</c:v>
                </c:pt>
                <c:pt idx="17">
                  <c:v>26.470792770385742</c:v>
                </c:pt>
                <c:pt idx="18">
                  <c:v>121.83094024658203</c:v>
                </c:pt>
                <c:pt idx="19">
                  <c:v>154.29597473144531</c:v>
                </c:pt>
                <c:pt idx="20">
                  <c:v>186.72027587890625</c:v>
                </c:pt>
                <c:pt idx="21">
                  <c:v>220.15673828125</c:v>
                </c:pt>
                <c:pt idx="22">
                  <c:v>254.59725952148438</c:v>
                </c:pt>
                <c:pt idx="23">
                  <c:v>290.03427124023438</c:v>
                </c:pt>
                <c:pt idx="24">
                  <c:v>325.80865478515625</c:v>
                </c:pt>
                <c:pt idx="25">
                  <c:v>356.1768798828125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BE-4DAC-AD30-88158BD14314}"/>
            </c:ext>
          </c:extLst>
        </c:ser>
        <c:ser>
          <c:idx val="4"/>
          <c:order val="4"/>
          <c:tx>
            <c:strRef>
              <c:f>'6002'!$B$15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'6002'!$C$15:$AB$15</c:f>
              <c:numCache>
                <c:formatCode>0.000</c:formatCode>
                <c:ptCount val="26"/>
                <c:pt idx="5">
                  <c:v>-12.695773124694824</c:v>
                </c:pt>
                <c:pt idx="6">
                  <c:v>-54.266059875488281</c:v>
                </c:pt>
                <c:pt idx="7">
                  <c:v>-77.7965087890625</c:v>
                </c:pt>
                <c:pt idx="8">
                  <c:v>-94.350593566894531</c:v>
                </c:pt>
                <c:pt idx="9">
                  <c:v>-101.85163879394531</c:v>
                </c:pt>
                <c:pt idx="10">
                  <c:v>-107.5953369140625</c:v>
                </c:pt>
                <c:pt idx="11">
                  <c:v>-110.30551147460938</c:v>
                </c:pt>
                <c:pt idx="12">
                  <c:v>-108.29254150390625</c:v>
                </c:pt>
                <c:pt idx="13">
                  <c:v>-101.70853424072266</c:v>
                </c:pt>
                <c:pt idx="14">
                  <c:v>-93.501945495605469</c:v>
                </c:pt>
                <c:pt idx="15">
                  <c:v>-84.317764282226563</c:v>
                </c:pt>
                <c:pt idx="16">
                  <c:v>-68.226280212402344</c:v>
                </c:pt>
                <c:pt idx="17">
                  <c:v>38.735363006591797</c:v>
                </c:pt>
                <c:pt idx="18">
                  <c:v>148.40278625488281</c:v>
                </c:pt>
                <c:pt idx="19">
                  <c:v>167.67108154296875</c:v>
                </c:pt>
                <c:pt idx="20">
                  <c:v>186.72027587890625</c:v>
                </c:pt>
                <c:pt idx="21">
                  <c:v>220.15672302246094</c:v>
                </c:pt>
                <c:pt idx="22">
                  <c:v>254.59725952148438</c:v>
                </c:pt>
                <c:pt idx="23">
                  <c:v>290.03427124023438</c:v>
                </c:pt>
                <c:pt idx="24">
                  <c:v>325.80865478515625</c:v>
                </c:pt>
                <c:pt idx="25">
                  <c:v>356.17681884765625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BE-4DAC-AD30-88158BD14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'6002'!$B$13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106.97218322753906</c:v>
                      </c:pt>
                      <c:pt idx="1">
                        <c:v>77.056266784667969</c:v>
                      </c:pt>
                      <c:pt idx="2">
                        <c:v>51.526607513427734</c:v>
                      </c:pt>
                      <c:pt idx="3">
                        <c:v>28.367774963378906</c:v>
                      </c:pt>
                      <c:pt idx="4">
                        <c:v>7.5051279067993164</c:v>
                      </c:pt>
                      <c:pt idx="5">
                        <c:v>-11.675162315368652</c:v>
                      </c:pt>
                      <c:pt idx="6">
                        <c:v>-28.721246719360352</c:v>
                      </c:pt>
                      <c:pt idx="7">
                        <c:v>-45.084941864013672</c:v>
                      </c:pt>
                      <c:pt idx="8">
                        <c:v>-58.437000274658203</c:v>
                      </c:pt>
                      <c:pt idx="9">
                        <c:v>-73.535614013671875</c:v>
                      </c:pt>
                      <c:pt idx="10">
                        <c:v>-87.561920166015625</c:v>
                      </c:pt>
                      <c:pt idx="11">
                        <c:v>-100.72426605224609</c:v>
                      </c:pt>
                      <c:pt idx="12">
                        <c:v>-107.88407135009766</c:v>
                      </c:pt>
                      <c:pt idx="13">
                        <c:v>-105.06616973876953</c:v>
                      </c:pt>
                      <c:pt idx="14">
                        <c:v>-94.312026977539063</c:v>
                      </c:pt>
                      <c:pt idx="15">
                        <c:v>-79.925361633300781</c:v>
                      </c:pt>
                      <c:pt idx="16">
                        <c:v>-70.5697021484375</c:v>
                      </c:pt>
                      <c:pt idx="17">
                        <c:v>28.195259094238281</c:v>
                      </c:pt>
                      <c:pt idx="18">
                        <c:v>139.27189636230469</c:v>
                      </c:pt>
                      <c:pt idx="19">
                        <c:v>178.51083374023438</c:v>
                      </c:pt>
                      <c:pt idx="20">
                        <c:v>192.0447998046875</c:v>
                      </c:pt>
                      <c:pt idx="21">
                        <c:v>206.65493774414063</c:v>
                      </c:pt>
                      <c:pt idx="22">
                        <c:v>221.93865966796875</c:v>
                      </c:pt>
                      <c:pt idx="23">
                        <c:v>227.7972412109375</c:v>
                      </c:pt>
                      <c:pt idx="24">
                        <c:v>222.59884643554688</c:v>
                      </c:pt>
                      <c:pt idx="25">
                        <c:v>210.17544555664063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2BE-4DAC-AD30-88158BD1431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">
                        <c:v>133.75819396972656</c:v>
                      </c:pt>
                      <c:pt idx="2">
                        <c:v>72.171058654785156</c:v>
                      </c:pt>
                      <c:pt idx="3">
                        <c:v>23.991289138793945</c:v>
                      </c:pt>
                      <c:pt idx="4">
                        <c:v>-1.5937179327011108</c:v>
                      </c:pt>
                      <c:pt idx="5">
                        <c:v>-24.585060119628906</c:v>
                      </c:pt>
                      <c:pt idx="6">
                        <c:v>-44.456344604492188</c:v>
                      </c:pt>
                      <c:pt idx="7">
                        <c:v>-62.101409912109375</c:v>
                      </c:pt>
                      <c:pt idx="8">
                        <c:v>-76.674140930175781</c:v>
                      </c:pt>
                      <c:pt idx="9">
                        <c:v>-81.487396240234375</c:v>
                      </c:pt>
                      <c:pt idx="10">
                        <c:v>-84.899589538574219</c:v>
                      </c:pt>
                      <c:pt idx="11">
                        <c:v>-86.72265625</c:v>
                      </c:pt>
                      <c:pt idx="12">
                        <c:v>-83.26318359375</c:v>
                      </c:pt>
                      <c:pt idx="13">
                        <c:v>-75.361610412597656</c:v>
                      </c:pt>
                      <c:pt idx="14">
                        <c:v>-66.474609375</c:v>
                      </c:pt>
                      <c:pt idx="15">
                        <c:v>-57.068378448486328</c:v>
                      </c:pt>
                      <c:pt idx="16">
                        <c:v>-46.578102111816406</c:v>
                      </c:pt>
                      <c:pt idx="17">
                        <c:v>48.220706939697266</c:v>
                      </c:pt>
                      <c:pt idx="18">
                        <c:v>158.02482604980469</c:v>
                      </c:pt>
                      <c:pt idx="19">
                        <c:v>197.03158569335938</c:v>
                      </c:pt>
                      <c:pt idx="20">
                        <c:v>222.59219360351563</c:v>
                      </c:pt>
                      <c:pt idx="21">
                        <c:v>253.20980834960938</c:v>
                      </c:pt>
                      <c:pt idx="22">
                        <c:v>284.7938232421875</c:v>
                      </c:pt>
                      <c:pt idx="23">
                        <c:v>317.336181640625</c:v>
                      </c:pt>
                      <c:pt idx="24">
                        <c:v>350.21279907226563</c:v>
                      </c:pt>
                      <c:pt idx="25">
                        <c:v>378.42041015625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2BE-4DAC-AD30-88158BD14314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115KV</a:t>
            </a:r>
          </a:p>
        </c:rich>
      </c:tx>
      <c:layout>
        <c:manualLayout>
          <c:xMode val="edge"/>
          <c:yMode val="edge"/>
          <c:x val="0.42218301994409357"/>
          <c:y val="4.8065469432114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6598138791834877E-2"/>
          <c:y val="0.13145656897404823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'6002'!$B$11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'6002'!$C$11:$AB$11</c:f>
              <c:numCache>
                <c:formatCode>0.000</c:formatCode>
                <c:ptCount val="26"/>
                <c:pt idx="0">
                  <c:v>-8.9893951416015625</c:v>
                </c:pt>
                <c:pt idx="1">
                  <c:v>-41.16912841796875</c:v>
                </c:pt>
                <c:pt idx="2">
                  <c:v>-66.230247497558594</c:v>
                </c:pt>
                <c:pt idx="3">
                  <c:v>-85.69158935546875</c:v>
                </c:pt>
                <c:pt idx="4">
                  <c:v>-102.02046966552734</c:v>
                </c:pt>
                <c:pt idx="5">
                  <c:v>-117.1431884765625</c:v>
                </c:pt>
                <c:pt idx="6">
                  <c:v>-131.20487976074219</c:v>
                </c:pt>
                <c:pt idx="7">
                  <c:v>-143.44944763183594</c:v>
                </c:pt>
                <c:pt idx="8">
                  <c:v>-151.64935302734375</c:v>
                </c:pt>
                <c:pt idx="9">
                  <c:v>-159.10212707519531</c:v>
                </c:pt>
                <c:pt idx="10">
                  <c:v>-169.56166076660156</c:v>
                </c:pt>
                <c:pt idx="11">
                  <c:v>-178.06434631347656</c:v>
                </c:pt>
                <c:pt idx="12">
                  <c:v>-180.929931640625</c:v>
                </c:pt>
                <c:pt idx="13">
                  <c:v>-168.11648559570313</c:v>
                </c:pt>
                <c:pt idx="14">
                  <c:v>-152.70655822753906</c:v>
                </c:pt>
                <c:pt idx="15">
                  <c:v>-137.85675048828125</c:v>
                </c:pt>
                <c:pt idx="16">
                  <c:v>-97.598770141601563</c:v>
                </c:pt>
                <c:pt idx="17">
                  <c:v>10.98417854309082</c:v>
                </c:pt>
                <c:pt idx="18">
                  <c:v>111.5457763671875</c:v>
                </c:pt>
                <c:pt idx="19">
                  <c:v>129.1929931640625</c:v>
                </c:pt>
                <c:pt idx="20">
                  <c:v>146.80238342285156</c:v>
                </c:pt>
                <c:pt idx="21">
                  <c:v>164.916259765625</c:v>
                </c:pt>
                <c:pt idx="22">
                  <c:v>165.11174011230469</c:v>
                </c:pt>
                <c:pt idx="23">
                  <c:v>165.82339477539063</c:v>
                </c:pt>
                <c:pt idx="24">
                  <c:v>155.30293273925781</c:v>
                </c:pt>
                <c:pt idx="25">
                  <c:v>145.76737976074219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8-4C9B-A1E6-32C523C38B2E}"/>
            </c:ext>
          </c:extLst>
        </c:ser>
        <c:ser>
          <c:idx val="2"/>
          <c:order val="2"/>
          <c:tx>
            <c:strRef>
              <c:f>'6002'!$B$13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'6002'!$C$13:$AB$13</c:f>
              <c:numCache>
                <c:formatCode>0.000</c:formatCode>
                <c:ptCount val="26"/>
                <c:pt idx="0">
                  <c:v>106.97218322753906</c:v>
                </c:pt>
                <c:pt idx="1">
                  <c:v>77.056266784667969</c:v>
                </c:pt>
                <c:pt idx="2">
                  <c:v>51.526607513427734</c:v>
                </c:pt>
                <c:pt idx="3">
                  <c:v>28.367774963378906</c:v>
                </c:pt>
                <c:pt idx="4">
                  <c:v>7.5051279067993164</c:v>
                </c:pt>
                <c:pt idx="5">
                  <c:v>-11.675162315368652</c:v>
                </c:pt>
                <c:pt idx="6">
                  <c:v>-28.721246719360352</c:v>
                </c:pt>
                <c:pt idx="7">
                  <c:v>-45.084941864013672</c:v>
                </c:pt>
                <c:pt idx="8">
                  <c:v>-58.437000274658203</c:v>
                </c:pt>
                <c:pt idx="9">
                  <c:v>-73.535614013671875</c:v>
                </c:pt>
                <c:pt idx="10">
                  <c:v>-87.561920166015625</c:v>
                </c:pt>
                <c:pt idx="11">
                  <c:v>-100.72426605224609</c:v>
                </c:pt>
                <c:pt idx="12">
                  <c:v>-107.88407135009766</c:v>
                </c:pt>
                <c:pt idx="13">
                  <c:v>-105.06616973876953</c:v>
                </c:pt>
                <c:pt idx="14">
                  <c:v>-94.312026977539063</c:v>
                </c:pt>
                <c:pt idx="15">
                  <c:v>-79.925361633300781</c:v>
                </c:pt>
                <c:pt idx="16">
                  <c:v>-70.5697021484375</c:v>
                </c:pt>
                <c:pt idx="17">
                  <c:v>28.195259094238281</c:v>
                </c:pt>
                <c:pt idx="18">
                  <c:v>139.27189636230469</c:v>
                </c:pt>
                <c:pt idx="19">
                  <c:v>178.51083374023438</c:v>
                </c:pt>
                <c:pt idx="20">
                  <c:v>192.0447998046875</c:v>
                </c:pt>
                <c:pt idx="21">
                  <c:v>206.65493774414063</c:v>
                </c:pt>
                <c:pt idx="22">
                  <c:v>221.93865966796875</c:v>
                </c:pt>
                <c:pt idx="23">
                  <c:v>227.7972412109375</c:v>
                </c:pt>
                <c:pt idx="24">
                  <c:v>222.59884643554688</c:v>
                </c:pt>
                <c:pt idx="25">
                  <c:v>210.17544555664063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8-4C9B-A1E6-32C523C38B2E}"/>
            </c:ext>
          </c:extLst>
        </c:ser>
        <c:ser>
          <c:idx val="3"/>
          <c:order val="3"/>
          <c:tx>
            <c:strRef>
              <c:f>'6002'!$B$14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'6002'!$C$14:$AB$14</c:f>
              <c:numCache>
                <c:formatCode>0.000</c:formatCode>
                <c:ptCount val="26"/>
                <c:pt idx="0">
                  <c:v>22.953676223754883</c:v>
                </c:pt>
                <c:pt idx="1">
                  <c:v>-20.77256965637207</c:v>
                </c:pt>
                <c:pt idx="2">
                  <c:v>-52.275966644287109</c:v>
                </c:pt>
                <c:pt idx="3">
                  <c:v>-75.788101196289063</c:v>
                </c:pt>
                <c:pt idx="4">
                  <c:v>-96.382759094238281</c:v>
                </c:pt>
                <c:pt idx="5">
                  <c:v>-114.48788452148438</c:v>
                </c:pt>
                <c:pt idx="6">
                  <c:v>-131.03939819335938</c:v>
                </c:pt>
                <c:pt idx="7">
                  <c:v>-146.29637145996094</c:v>
                </c:pt>
                <c:pt idx="8">
                  <c:v>-153.26481628417969</c:v>
                </c:pt>
                <c:pt idx="9">
                  <c:v>-156.16793823242188</c:v>
                </c:pt>
                <c:pt idx="10">
                  <c:v>-157.9393310546875</c:v>
                </c:pt>
                <c:pt idx="11">
                  <c:v>-156.09417724609375</c:v>
                </c:pt>
                <c:pt idx="12">
                  <c:v>-151.37109375</c:v>
                </c:pt>
                <c:pt idx="13">
                  <c:v>-142.80795288085938</c:v>
                </c:pt>
                <c:pt idx="14">
                  <c:v>-133.32423400878906</c:v>
                </c:pt>
                <c:pt idx="15">
                  <c:v>-122.78742980957031</c:v>
                </c:pt>
                <c:pt idx="16">
                  <c:v>-80.641899108886719</c:v>
                </c:pt>
                <c:pt idx="17">
                  <c:v>26.470792770385742</c:v>
                </c:pt>
                <c:pt idx="18">
                  <c:v>121.83094024658203</c:v>
                </c:pt>
                <c:pt idx="19">
                  <c:v>154.29597473144531</c:v>
                </c:pt>
                <c:pt idx="20">
                  <c:v>186.72027587890625</c:v>
                </c:pt>
                <c:pt idx="21">
                  <c:v>220.15673828125</c:v>
                </c:pt>
                <c:pt idx="22">
                  <c:v>254.59725952148438</c:v>
                </c:pt>
                <c:pt idx="23">
                  <c:v>290.03427124023438</c:v>
                </c:pt>
                <c:pt idx="24">
                  <c:v>325.80865478515625</c:v>
                </c:pt>
                <c:pt idx="25">
                  <c:v>356.1768798828125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A8-4C9B-A1E6-32C523C38B2E}"/>
            </c:ext>
          </c:extLst>
        </c:ser>
        <c:ser>
          <c:idx val="5"/>
          <c:order val="5"/>
          <c:tx>
            <c:strRef>
              <c:f>'6002'!$B$16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'6002'!$C$10:$AB$10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'6002'!$C$16:$AB$16</c:f>
              <c:numCache>
                <c:formatCode>0.000</c:formatCode>
                <c:ptCount val="26"/>
                <c:pt idx="1">
                  <c:v>133.75819396972656</c:v>
                </c:pt>
                <c:pt idx="2">
                  <c:v>72.171058654785156</c:v>
                </c:pt>
                <c:pt idx="3">
                  <c:v>23.991289138793945</c:v>
                </c:pt>
                <c:pt idx="4">
                  <c:v>-1.5937179327011108</c:v>
                </c:pt>
                <c:pt idx="5">
                  <c:v>-24.585060119628906</c:v>
                </c:pt>
                <c:pt idx="6">
                  <c:v>-44.456344604492188</c:v>
                </c:pt>
                <c:pt idx="7">
                  <c:v>-62.101409912109375</c:v>
                </c:pt>
                <c:pt idx="8">
                  <c:v>-76.674140930175781</c:v>
                </c:pt>
                <c:pt idx="9">
                  <c:v>-81.487396240234375</c:v>
                </c:pt>
                <c:pt idx="10">
                  <c:v>-84.899589538574219</c:v>
                </c:pt>
                <c:pt idx="11">
                  <c:v>-86.72265625</c:v>
                </c:pt>
                <c:pt idx="12">
                  <c:v>-83.26318359375</c:v>
                </c:pt>
                <c:pt idx="13">
                  <c:v>-75.361610412597656</c:v>
                </c:pt>
                <c:pt idx="14">
                  <c:v>-66.474609375</c:v>
                </c:pt>
                <c:pt idx="15">
                  <c:v>-57.068378448486328</c:v>
                </c:pt>
                <c:pt idx="16">
                  <c:v>-46.578102111816406</c:v>
                </c:pt>
                <c:pt idx="17">
                  <c:v>48.220706939697266</c:v>
                </c:pt>
                <c:pt idx="18">
                  <c:v>158.02482604980469</c:v>
                </c:pt>
                <c:pt idx="19">
                  <c:v>197.03158569335938</c:v>
                </c:pt>
                <c:pt idx="20">
                  <c:v>222.59219360351563</c:v>
                </c:pt>
                <c:pt idx="21">
                  <c:v>253.20980834960938</c:v>
                </c:pt>
                <c:pt idx="22">
                  <c:v>284.7938232421875</c:v>
                </c:pt>
                <c:pt idx="23">
                  <c:v>317.336181640625</c:v>
                </c:pt>
                <c:pt idx="24">
                  <c:v>350.21279907226563</c:v>
                </c:pt>
                <c:pt idx="25">
                  <c:v>378.42041015625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A8-4C9B-A1E6-32C523C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'6002'!$B$12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'6002'!$C$12:$AB$12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38.156272888183594</c:v>
                      </c:pt>
                      <c:pt idx="1">
                        <c:v>0.34832575917243958</c:v>
                      </c:pt>
                      <c:pt idx="2">
                        <c:v>-31.714963912963867</c:v>
                      </c:pt>
                      <c:pt idx="3">
                        <c:v>-56.7064208984375</c:v>
                      </c:pt>
                      <c:pt idx="4">
                        <c:v>-75.609298706054688</c:v>
                      </c:pt>
                      <c:pt idx="5">
                        <c:v>-91.926116943359375</c:v>
                      </c:pt>
                      <c:pt idx="6">
                        <c:v>-107.06359100341797</c:v>
                      </c:pt>
                      <c:pt idx="7">
                        <c:v>-120.14817810058594</c:v>
                      </c:pt>
                      <c:pt idx="8">
                        <c:v>-131.42359924316406</c:v>
                      </c:pt>
                      <c:pt idx="9">
                        <c:v>-137.79048156738281</c:v>
                      </c:pt>
                      <c:pt idx="10">
                        <c:v>-146.89425659179688</c:v>
                      </c:pt>
                      <c:pt idx="11">
                        <c:v>-155.96417236328125</c:v>
                      </c:pt>
                      <c:pt idx="12">
                        <c:v>-161.55841064453125</c:v>
                      </c:pt>
                      <c:pt idx="13">
                        <c:v>-155.28103637695313</c:v>
                      </c:pt>
                      <c:pt idx="14">
                        <c:v>-141.2244873046875</c:v>
                      </c:pt>
                      <c:pt idx="15">
                        <c:v>-124.82064056396484</c:v>
                      </c:pt>
                      <c:pt idx="16">
                        <c:v>-93.48895263671875</c:v>
                      </c:pt>
                      <c:pt idx="17">
                        <c:v>15.119864463806152</c:v>
                      </c:pt>
                      <c:pt idx="18">
                        <c:v>124.70786285400391</c:v>
                      </c:pt>
                      <c:pt idx="19">
                        <c:v>142.23652648925781</c:v>
                      </c:pt>
                      <c:pt idx="20">
                        <c:v>159.71533203125</c:v>
                      </c:pt>
                      <c:pt idx="21">
                        <c:v>177.87985229492188</c:v>
                      </c:pt>
                      <c:pt idx="22">
                        <c:v>185.96145629882813</c:v>
                      </c:pt>
                      <c:pt idx="23">
                        <c:v>187.65560913085938</c:v>
                      </c:pt>
                      <c:pt idx="24">
                        <c:v>176.81364440917969</c:v>
                      </c:pt>
                      <c:pt idx="25">
                        <c:v>167.09901428222656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2A8-4C9B-A1E6-32C523C38B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'6002'!$C$15:$AB$15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5">
                        <c:v>-12.695773124694824</c:v>
                      </c:pt>
                      <c:pt idx="6">
                        <c:v>-54.266059875488281</c:v>
                      </c:pt>
                      <c:pt idx="7">
                        <c:v>-77.7965087890625</c:v>
                      </c:pt>
                      <c:pt idx="8">
                        <c:v>-94.350593566894531</c:v>
                      </c:pt>
                      <c:pt idx="9">
                        <c:v>-101.85163879394531</c:v>
                      </c:pt>
                      <c:pt idx="10">
                        <c:v>-107.5953369140625</c:v>
                      </c:pt>
                      <c:pt idx="11">
                        <c:v>-110.30551147460938</c:v>
                      </c:pt>
                      <c:pt idx="12">
                        <c:v>-108.29254150390625</c:v>
                      </c:pt>
                      <c:pt idx="13">
                        <c:v>-101.70853424072266</c:v>
                      </c:pt>
                      <c:pt idx="14">
                        <c:v>-93.501945495605469</c:v>
                      </c:pt>
                      <c:pt idx="15">
                        <c:v>-84.317764282226563</c:v>
                      </c:pt>
                      <c:pt idx="16">
                        <c:v>-68.226280212402344</c:v>
                      </c:pt>
                      <c:pt idx="17">
                        <c:v>38.735363006591797</c:v>
                      </c:pt>
                      <c:pt idx="18">
                        <c:v>148.40278625488281</c:v>
                      </c:pt>
                      <c:pt idx="19">
                        <c:v>167.67108154296875</c:v>
                      </c:pt>
                      <c:pt idx="20">
                        <c:v>186.72027587890625</c:v>
                      </c:pt>
                      <c:pt idx="21">
                        <c:v>220.15672302246094</c:v>
                      </c:pt>
                      <c:pt idx="22">
                        <c:v>254.59725952148438</c:v>
                      </c:pt>
                      <c:pt idx="23">
                        <c:v>290.03427124023438</c:v>
                      </c:pt>
                      <c:pt idx="24">
                        <c:v>325.80865478515625</c:v>
                      </c:pt>
                      <c:pt idx="25">
                        <c:v>356.17681884765625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A8-4C9B-A1E6-32C523C38B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792799275391024E-2"/>
          <c:y val="0.88487792207378302"/>
          <c:w val="0.94465263979763614"/>
          <c:h val="9.9943508631865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3130307716859397E-2"/>
          <c:y val="0.11880323219026272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-12.287065505981445</c:v>
                </c:pt>
                <c:pt idx="1">
                  <c:v>-58.613842010498047</c:v>
                </c:pt>
                <c:pt idx="2">
                  <c:v>-86.493888854980469</c:v>
                </c:pt>
                <c:pt idx="3">
                  <c:v>-106.19614410400391</c:v>
                </c:pt>
                <c:pt idx="4">
                  <c:v>-123.58644866943359</c:v>
                </c:pt>
                <c:pt idx="5">
                  <c:v>-138.19837951660156</c:v>
                </c:pt>
                <c:pt idx="6">
                  <c:v>-150.28196716308594</c:v>
                </c:pt>
                <c:pt idx="7">
                  <c:v>-156.66065979003906</c:v>
                </c:pt>
                <c:pt idx="8">
                  <c:v>-167.10543823242188</c:v>
                </c:pt>
                <c:pt idx="9">
                  <c:v>-177.28094482421875</c:v>
                </c:pt>
                <c:pt idx="10">
                  <c:v>-178.64289855957031</c:v>
                </c:pt>
                <c:pt idx="11">
                  <c:v>-168.2939453125</c:v>
                </c:pt>
                <c:pt idx="12">
                  <c:v>-156.873779296875</c:v>
                </c:pt>
                <c:pt idx="13">
                  <c:v>-141.38246154785156</c:v>
                </c:pt>
                <c:pt idx="14">
                  <c:v>-130.44265747070313</c:v>
                </c:pt>
                <c:pt idx="15">
                  <c:v>-97.712234497070313</c:v>
                </c:pt>
                <c:pt idx="16">
                  <c:v>-30.365272521972656</c:v>
                </c:pt>
                <c:pt idx="17">
                  <c:v>38.391963958740234</c:v>
                </c:pt>
                <c:pt idx="18">
                  <c:v>106.44959259033203</c:v>
                </c:pt>
                <c:pt idx="19">
                  <c:v>121.77405548095703</c:v>
                </c:pt>
                <c:pt idx="20">
                  <c:v>137.91586303710938</c:v>
                </c:pt>
                <c:pt idx="21">
                  <c:v>153.90000915527344</c:v>
                </c:pt>
                <c:pt idx="22">
                  <c:v>167.54258728027344</c:v>
                </c:pt>
                <c:pt idx="23">
                  <c:v>167.80224609375</c:v>
                </c:pt>
                <c:pt idx="24">
                  <c:v>164.15058898925781</c:v>
                </c:pt>
                <c:pt idx="25">
                  <c:v>153.7974853515625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5-4F70-B495-71D02F776A88}"/>
            </c:ext>
          </c:extLst>
        </c:ser>
        <c:ser>
          <c:idx val="1"/>
          <c:order val="1"/>
          <c:tx>
            <c:strRef>
              <c:f>'6004'!$B$12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'6004'!$C$12:$AB$12</c:f>
              <c:numCache>
                <c:formatCode>0.000</c:formatCode>
                <c:ptCount val="26"/>
                <c:pt idx="0">
                  <c:v>92.526832580566406</c:v>
                </c:pt>
                <c:pt idx="1">
                  <c:v>3.4675772190093994</c:v>
                </c:pt>
                <c:pt idx="2">
                  <c:v>-46.276905059814453</c:v>
                </c:pt>
                <c:pt idx="3">
                  <c:v>-74.038246154785156</c:v>
                </c:pt>
                <c:pt idx="4">
                  <c:v>-94.135292053222656</c:v>
                </c:pt>
                <c:pt idx="5">
                  <c:v>-111.73068237304688</c:v>
                </c:pt>
                <c:pt idx="6">
                  <c:v>-125.96109008789063</c:v>
                </c:pt>
                <c:pt idx="7">
                  <c:v>-133.99966430664063</c:v>
                </c:pt>
                <c:pt idx="8">
                  <c:v>-142.77601623535156</c:v>
                </c:pt>
                <c:pt idx="9">
                  <c:v>-154.51902770996094</c:v>
                </c:pt>
                <c:pt idx="10">
                  <c:v>-159.07846069335938</c:v>
                </c:pt>
                <c:pt idx="11">
                  <c:v>-157.2308349609375</c:v>
                </c:pt>
                <c:pt idx="12">
                  <c:v>-145.8692626953125</c:v>
                </c:pt>
                <c:pt idx="13">
                  <c:v>-131.32850646972656</c:v>
                </c:pt>
                <c:pt idx="14">
                  <c:v>-119.12047576904297</c:v>
                </c:pt>
                <c:pt idx="15">
                  <c:v>-97.122535705566406</c:v>
                </c:pt>
                <c:pt idx="16">
                  <c:v>-29.770744323730469</c:v>
                </c:pt>
                <c:pt idx="17">
                  <c:v>38.991374969482422</c:v>
                </c:pt>
                <c:pt idx="18">
                  <c:v>109.16313171386719</c:v>
                </c:pt>
                <c:pt idx="19">
                  <c:v>133.1817626953125</c:v>
                </c:pt>
                <c:pt idx="20">
                  <c:v>149.23046875</c:v>
                </c:pt>
                <c:pt idx="21">
                  <c:v>165.27001953125</c:v>
                </c:pt>
                <c:pt idx="22">
                  <c:v>181.60501098632813</c:v>
                </c:pt>
                <c:pt idx="23">
                  <c:v>189.24786376953125</c:v>
                </c:pt>
                <c:pt idx="24">
                  <c:v>189.0047607421875</c:v>
                </c:pt>
                <c:pt idx="25">
                  <c:v>178.04820251464844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5-4F70-B495-71D02F776A88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1">
                  <c:v>-0.15083633363246918</c:v>
                </c:pt>
                <c:pt idx="2">
                  <c:v>-61.165851593017578</c:v>
                </c:pt>
                <c:pt idx="3">
                  <c:v>-92.387809753417969</c:v>
                </c:pt>
                <c:pt idx="4">
                  <c:v>-116.30893707275391</c:v>
                </c:pt>
                <c:pt idx="5">
                  <c:v>-136.5450439453125</c:v>
                </c:pt>
                <c:pt idx="6">
                  <c:v>-154.23159790039063</c:v>
                </c:pt>
                <c:pt idx="7">
                  <c:v>-160.0919189453125</c:v>
                </c:pt>
                <c:pt idx="8">
                  <c:v>-162.34364318847656</c:v>
                </c:pt>
                <c:pt idx="9">
                  <c:v>-163.00198364257813</c:v>
                </c:pt>
                <c:pt idx="10">
                  <c:v>-157.25492858886719</c:v>
                </c:pt>
                <c:pt idx="11">
                  <c:v>-149.4041748046875</c:v>
                </c:pt>
                <c:pt idx="12">
                  <c:v>-141.09336853027344</c:v>
                </c:pt>
                <c:pt idx="13">
                  <c:v>-131.91746520996094</c:v>
                </c:pt>
                <c:pt idx="14">
                  <c:v>-121.92368316650391</c:v>
                </c:pt>
                <c:pt idx="15">
                  <c:v>-96.484565734863281</c:v>
                </c:pt>
                <c:pt idx="16">
                  <c:v>-29.173009872436523</c:v>
                </c:pt>
                <c:pt idx="17">
                  <c:v>39.549335479736328</c:v>
                </c:pt>
                <c:pt idx="18">
                  <c:v>109.68187713623047</c:v>
                </c:pt>
                <c:pt idx="19">
                  <c:v>135.93324279785156</c:v>
                </c:pt>
                <c:pt idx="20">
                  <c:v>162.86326599121094</c:v>
                </c:pt>
                <c:pt idx="21">
                  <c:v>190.24407958984375</c:v>
                </c:pt>
                <c:pt idx="22">
                  <c:v>217.90080261230469</c:v>
                </c:pt>
                <c:pt idx="23">
                  <c:v>246.24557495117188</c:v>
                </c:pt>
                <c:pt idx="24">
                  <c:v>275.27529907226563</c:v>
                </c:pt>
                <c:pt idx="25">
                  <c:v>304.98712158203125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85-4F70-B495-71D02F776A88}"/>
            </c:ext>
          </c:extLst>
        </c:ser>
        <c:ser>
          <c:idx val="4"/>
          <c:order val="4"/>
          <c:tx>
            <c:strRef>
              <c:f>'6004'!$B$15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'6004'!$C$15:$AB$15</c:f>
              <c:numCache>
                <c:formatCode>0.000</c:formatCode>
                <c:ptCount val="26"/>
                <c:pt idx="6">
                  <c:v>-67.287673950195313</c:v>
                </c:pt>
                <c:pt idx="7">
                  <c:v>-94.989852905273438</c:v>
                </c:pt>
                <c:pt idx="8">
                  <c:v>-105.70829772949219</c:v>
                </c:pt>
                <c:pt idx="9">
                  <c:v>-112.06642150878906</c:v>
                </c:pt>
                <c:pt idx="10">
                  <c:v>-114.82535552978516</c:v>
                </c:pt>
                <c:pt idx="11">
                  <c:v>-110.23650360107422</c:v>
                </c:pt>
                <c:pt idx="12">
                  <c:v>-103.68293762207031</c:v>
                </c:pt>
                <c:pt idx="13">
                  <c:v>-95.836929321289063</c:v>
                </c:pt>
                <c:pt idx="14">
                  <c:v>-87.14019775390625</c:v>
                </c:pt>
                <c:pt idx="15">
                  <c:v>-78.110000610351563</c:v>
                </c:pt>
                <c:pt idx="16">
                  <c:v>-27.385673522949219</c:v>
                </c:pt>
                <c:pt idx="17">
                  <c:v>41.345832824707031</c:v>
                </c:pt>
                <c:pt idx="18">
                  <c:v>111.48799896240234</c:v>
                </c:pt>
                <c:pt idx="19">
                  <c:v>159.78335571289063</c:v>
                </c:pt>
                <c:pt idx="20">
                  <c:v>174.04338073730469</c:v>
                </c:pt>
                <c:pt idx="21">
                  <c:v>190.24394226074219</c:v>
                </c:pt>
                <c:pt idx="22">
                  <c:v>217.90080261230469</c:v>
                </c:pt>
                <c:pt idx="23">
                  <c:v>246.24557495117188</c:v>
                </c:pt>
                <c:pt idx="24">
                  <c:v>275.27532958984375</c:v>
                </c:pt>
                <c:pt idx="25">
                  <c:v>304.98709106445313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85-4F70-B495-71D02F776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'6004'!$B$13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238.07974243164063</c:v>
                      </c:pt>
                      <c:pt idx="1">
                        <c:v>139.32533264160156</c:v>
                      </c:pt>
                      <c:pt idx="2">
                        <c:v>78.800003051757813</c:v>
                      </c:pt>
                      <c:pt idx="3">
                        <c:v>39.924610137939453</c:v>
                      </c:pt>
                      <c:pt idx="4">
                        <c:v>9.3299436569213867</c:v>
                      </c:pt>
                      <c:pt idx="5">
                        <c:v>-15.768329620361328</c:v>
                      </c:pt>
                      <c:pt idx="6">
                        <c:v>-37.173442840576172</c:v>
                      </c:pt>
                      <c:pt idx="7">
                        <c:v>-54.3731689453125</c:v>
                      </c:pt>
                      <c:pt idx="8">
                        <c:v>-72.091392517089844</c:v>
                      </c:pt>
                      <c:pt idx="9">
                        <c:v>-88.686546325683594</c:v>
                      </c:pt>
                      <c:pt idx="10">
                        <c:v>-103.42955780029297</c:v>
                      </c:pt>
                      <c:pt idx="11">
                        <c:v>-108.71852874755859</c:v>
                      </c:pt>
                      <c:pt idx="12">
                        <c:v>-102.90150451660156</c:v>
                      </c:pt>
                      <c:pt idx="13">
                        <c:v>-93.263870239257813</c:v>
                      </c:pt>
                      <c:pt idx="14">
                        <c:v>-79.766990661621094</c:v>
                      </c:pt>
                      <c:pt idx="15">
                        <c:v>-71.389358520507813</c:v>
                      </c:pt>
                      <c:pt idx="16">
                        <c:v>-27.872625350952148</c:v>
                      </c:pt>
                      <c:pt idx="17">
                        <c:v>40.897171020507813</c:v>
                      </c:pt>
                      <c:pt idx="18">
                        <c:v>111.07658386230469</c:v>
                      </c:pt>
                      <c:pt idx="19">
                        <c:v>167.90238952636719</c:v>
                      </c:pt>
                      <c:pt idx="20">
                        <c:v>180.82806396484375</c:v>
                      </c:pt>
                      <c:pt idx="21">
                        <c:v>194.18162536621094</c:v>
                      </c:pt>
                      <c:pt idx="22">
                        <c:v>207.61299133300781</c:v>
                      </c:pt>
                      <c:pt idx="23">
                        <c:v>221.58110046386719</c:v>
                      </c:pt>
                      <c:pt idx="24">
                        <c:v>232.84654235839844</c:v>
                      </c:pt>
                      <c:pt idx="25">
                        <c:v>227.51336669921875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D85-4F70-B495-71D02F776A8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'6004'!$C$16:$AB$16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4">
                        <c:v>12.185924530029297</c:v>
                      </c:pt>
                      <c:pt idx="5">
                        <c:v>-23.700851440429688</c:v>
                      </c:pt>
                      <c:pt idx="6">
                        <c:v>-50.459373474121094</c:v>
                      </c:pt>
                      <c:pt idx="7">
                        <c:v>-72.395744323730469</c:v>
                      </c:pt>
                      <c:pt idx="8">
                        <c:v>-83.71258544921875</c:v>
                      </c:pt>
                      <c:pt idx="9">
                        <c:v>-87.856437683105469</c:v>
                      </c:pt>
                      <c:pt idx="10">
                        <c:v>-90.350410461425781</c:v>
                      </c:pt>
                      <c:pt idx="11">
                        <c:v>-86.672988891601563</c:v>
                      </c:pt>
                      <c:pt idx="12">
                        <c:v>-79.205955505371094</c:v>
                      </c:pt>
                      <c:pt idx="13">
                        <c:v>-70.870140075683594</c:v>
                      </c:pt>
                      <c:pt idx="14">
                        <c:v>-62.121845245361328</c:v>
                      </c:pt>
                      <c:pt idx="15">
                        <c:v>-52.564060211181641</c:v>
                      </c:pt>
                      <c:pt idx="16">
                        <c:v>-26.000045776367188</c:v>
                      </c:pt>
                      <c:pt idx="17">
                        <c:v>42.745449066162109</c:v>
                      </c:pt>
                      <c:pt idx="18">
                        <c:v>112.90139770507813</c:v>
                      </c:pt>
                      <c:pt idx="19">
                        <c:v>184.46726989746094</c:v>
                      </c:pt>
                      <c:pt idx="20">
                        <c:v>200.74508666992188</c:v>
                      </c:pt>
                      <c:pt idx="21">
                        <c:v>219.58206176757813</c:v>
                      </c:pt>
                      <c:pt idx="22">
                        <c:v>245.6165771484375</c:v>
                      </c:pt>
                      <c:pt idx="23">
                        <c:v>272.13693237304688</c:v>
                      </c:pt>
                      <c:pt idx="24">
                        <c:v>299.33154296875</c:v>
                      </c:pt>
                      <c:pt idx="25">
                        <c:v>327.19674682617188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D85-4F70-B495-71D02F776A88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191469198217249E-2"/>
          <c:y val="0.88486686797799252"/>
          <c:w val="0.94749164763968674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Panama II 115KV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4817854564555128E-2"/>
          <c:y val="0.11121321881510526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'6004'!$B$11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'6004'!$C$11:$AB$11</c:f>
              <c:numCache>
                <c:formatCode>0.000</c:formatCode>
                <c:ptCount val="26"/>
                <c:pt idx="0">
                  <c:v>-12.287065505981445</c:v>
                </c:pt>
                <c:pt idx="1">
                  <c:v>-58.613842010498047</c:v>
                </c:pt>
                <c:pt idx="2">
                  <c:v>-86.493888854980469</c:v>
                </c:pt>
                <c:pt idx="3">
                  <c:v>-106.19614410400391</c:v>
                </c:pt>
                <c:pt idx="4">
                  <c:v>-123.58644866943359</c:v>
                </c:pt>
                <c:pt idx="5">
                  <c:v>-138.19837951660156</c:v>
                </c:pt>
                <c:pt idx="6">
                  <c:v>-150.28196716308594</c:v>
                </c:pt>
                <c:pt idx="7">
                  <c:v>-156.66065979003906</c:v>
                </c:pt>
                <c:pt idx="8">
                  <c:v>-167.10543823242188</c:v>
                </c:pt>
                <c:pt idx="9">
                  <c:v>-177.28094482421875</c:v>
                </c:pt>
                <c:pt idx="10">
                  <c:v>-178.64289855957031</c:v>
                </c:pt>
                <c:pt idx="11">
                  <c:v>-168.2939453125</c:v>
                </c:pt>
                <c:pt idx="12">
                  <c:v>-156.873779296875</c:v>
                </c:pt>
                <c:pt idx="13">
                  <c:v>-141.38246154785156</c:v>
                </c:pt>
                <c:pt idx="14">
                  <c:v>-130.44265747070313</c:v>
                </c:pt>
                <c:pt idx="15">
                  <c:v>-97.712234497070313</c:v>
                </c:pt>
                <c:pt idx="16">
                  <c:v>-30.365272521972656</c:v>
                </c:pt>
                <c:pt idx="17">
                  <c:v>38.391963958740234</c:v>
                </c:pt>
                <c:pt idx="18">
                  <c:v>106.44959259033203</c:v>
                </c:pt>
                <c:pt idx="19">
                  <c:v>121.77405548095703</c:v>
                </c:pt>
                <c:pt idx="20">
                  <c:v>137.91586303710938</c:v>
                </c:pt>
                <c:pt idx="21">
                  <c:v>153.90000915527344</c:v>
                </c:pt>
                <c:pt idx="22">
                  <c:v>167.54258728027344</c:v>
                </c:pt>
                <c:pt idx="23">
                  <c:v>167.80224609375</c:v>
                </c:pt>
                <c:pt idx="24">
                  <c:v>164.15058898925781</c:v>
                </c:pt>
                <c:pt idx="25">
                  <c:v>153.7974853515625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0A-4C25-9505-EEDEC8EA132E}"/>
            </c:ext>
          </c:extLst>
        </c:ser>
        <c:ser>
          <c:idx val="2"/>
          <c:order val="2"/>
          <c:tx>
            <c:strRef>
              <c:f>'6004'!$B$13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'6004'!$C$13:$AB$13</c:f>
              <c:numCache>
                <c:formatCode>0.000</c:formatCode>
                <c:ptCount val="26"/>
                <c:pt idx="0">
                  <c:v>238.07974243164063</c:v>
                </c:pt>
                <c:pt idx="1">
                  <c:v>139.32533264160156</c:v>
                </c:pt>
                <c:pt idx="2">
                  <c:v>78.800003051757813</c:v>
                </c:pt>
                <c:pt idx="3">
                  <c:v>39.924610137939453</c:v>
                </c:pt>
                <c:pt idx="4">
                  <c:v>9.3299436569213867</c:v>
                </c:pt>
                <c:pt idx="5">
                  <c:v>-15.768329620361328</c:v>
                </c:pt>
                <c:pt idx="6">
                  <c:v>-37.173442840576172</c:v>
                </c:pt>
                <c:pt idx="7">
                  <c:v>-54.3731689453125</c:v>
                </c:pt>
                <c:pt idx="8">
                  <c:v>-72.091392517089844</c:v>
                </c:pt>
                <c:pt idx="9">
                  <c:v>-88.686546325683594</c:v>
                </c:pt>
                <c:pt idx="10">
                  <c:v>-103.42955780029297</c:v>
                </c:pt>
                <c:pt idx="11">
                  <c:v>-108.71852874755859</c:v>
                </c:pt>
                <c:pt idx="12">
                  <c:v>-102.90150451660156</c:v>
                </c:pt>
                <c:pt idx="13">
                  <c:v>-93.263870239257813</c:v>
                </c:pt>
                <c:pt idx="14">
                  <c:v>-79.766990661621094</c:v>
                </c:pt>
                <c:pt idx="15">
                  <c:v>-71.389358520507813</c:v>
                </c:pt>
                <c:pt idx="16">
                  <c:v>-27.872625350952148</c:v>
                </c:pt>
                <c:pt idx="17">
                  <c:v>40.897171020507813</c:v>
                </c:pt>
                <c:pt idx="18">
                  <c:v>111.07658386230469</c:v>
                </c:pt>
                <c:pt idx="19">
                  <c:v>167.90238952636719</c:v>
                </c:pt>
                <c:pt idx="20">
                  <c:v>180.82806396484375</c:v>
                </c:pt>
                <c:pt idx="21">
                  <c:v>194.18162536621094</c:v>
                </c:pt>
                <c:pt idx="22">
                  <c:v>207.61299133300781</c:v>
                </c:pt>
                <c:pt idx="23">
                  <c:v>221.58110046386719</c:v>
                </c:pt>
                <c:pt idx="24">
                  <c:v>232.84654235839844</c:v>
                </c:pt>
                <c:pt idx="25">
                  <c:v>227.51336669921875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0A-4C25-9505-EEDEC8EA132E}"/>
            </c:ext>
          </c:extLst>
        </c:ser>
        <c:ser>
          <c:idx val="3"/>
          <c:order val="3"/>
          <c:tx>
            <c:strRef>
              <c:f>'6004'!$B$14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'6004'!$C$14:$AB$14</c:f>
              <c:numCache>
                <c:formatCode>0.000</c:formatCode>
                <c:ptCount val="26"/>
                <c:pt idx="1">
                  <c:v>-0.15083633363246918</c:v>
                </c:pt>
                <c:pt idx="2">
                  <c:v>-61.165851593017578</c:v>
                </c:pt>
                <c:pt idx="3">
                  <c:v>-92.387809753417969</c:v>
                </c:pt>
                <c:pt idx="4">
                  <c:v>-116.30893707275391</c:v>
                </c:pt>
                <c:pt idx="5">
                  <c:v>-136.5450439453125</c:v>
                </c:pt>
                <c:pt idx="6">
                  <c:v>-154.23159790039063</c:v>
                </c:pt>
                <c:pt idx="7">
                  <c:v>-160.0919189453125</c:v>
                </c:pt>
                <c:pt idx="8">
                  <c:v>-162.34364318847656</c:v>
                </c:pt>
                <c:pt idx="9">
                  <c:v>-163.00198364257813</c:v>
                </c:pt>
                <c:pt idx="10">
                  <c:v>-157.25492858886719</c:v>
                </c:pt>
                <c:pt idx="11">
                  <c:v>-149.4041748046875</c:v>
                </c:pt>
                <c:pt idx="12">
                  <c:v>-141.09336853027344</c:v>
                </c:pt>
                <c:pt idx="13">
                  <c:v>-131.91746520996094</c:v>
                </c:pt>
                <c:pt idx="14">
                  <c:v>-121.92368316650391</c:v>
                </c:pt>
                <c:pt idx="15">
                  <c:v>-96.484565734863281</c:v>
                </c:pt>
                <c:pt idx="16">
                  <c:v>-29.173009872436523</c:v>
                </c:pt>
                <c:pt idx="17">
                  <c:v>39.549335479736328</c:v>
                </c:pt>
                <c:pt idx="18">
                  <c:v>109.68187713623047</c:v>
                </c:pt>
                <c:pt idx="19">
                  <c:v>135.93324279785156</c:v>
                </c:pt>
                <c:pt idx="20">
                  <c:v>162.86326599121094</c:v>
                </c:pt>
                <c:pt idx="21">
                  <c:v>190.24407958984375</c:v>
                </c:pt>
                <c:pt idx="22">
                  <c:v>217.90080261230469</c:v>
                </c:pt>
                <c:pt idx="23">
                  <c:v>246.24557495117188</c:v>
                </c:pt>
                <c:pt idx="24">
                  <c:v>275.27529907226563</c:v>
                </c:pt>
                <c:pt idx="25">
                  <c:v>304.98712158203125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0A-4C25-9505-EEDEC8EA132E}"/>
            </c:ext>
          </c:extLst>
        </c:ser>
        <c:ser>
          <c:idx val="5"/>
          <c:order val="5"/>
          <c:tx>
            <c:strRef>
              <c:f>'6004'!$B$16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'6004'!$C$10:$AB$10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'6004'!$C$16:$AB$16</c:f>
              <c:numCache>
                <c:formatCode>0.000</c:formatCode>
                <c:ptCount val="26"/>
                <c:pt idx="4">
                  <c:v>12.185924530029297</c:v>
                </c:pt>
                <c:pt idx="5">
                  <c:v>-23.700851440429688</c:v>
                </c:pt>
                <c:pt idx="6">
                  <c:v>-50.459373474121094</c:v>
                </c:pt>
                <c:pt idx="7">
                  <c:v>-72.395744323730469</c:v>
                </c:pt>
                <c:pt idx="8">
                  <c:v>-83.71258544921875</c:v>
                </c:pt>
                <c:pt idx="9">
                  <c:v>-87.856437683105469</c:v>
                </c:pt>
                <c:pt idx="10">
                  <c:v>-90.350410461425781</c:v>
                </c:pt>
                <c:pt idx="11">
                  <c:v>-86.672988891601563</c:v>
                </c:pt>
                <c:pt idx="12">
                  <c:v>-79.205955505371094</c:v>
                </c:pt>
                <c:pt idx="13">
                  <c:v>-70.870140075683594</c:v>
                </c:pt>
                <c:pt idx="14">
                  <c:v>-62.121845245361328</c:v>
                </c:pt>
                <c:pt idx="15">
                  <c:v>-52.564060211181641</c:v>
                </c:pt>
                <c:pt idx="16">
                  <c:v>-26.000045776367188</c:v>
                </c:pt>
                <c:pt idx="17">
                  <c:v>42.745449066162109</c:v>
                </c:pt>
                <c:pt idx="18">
                  <c:v>112.90139770507813</c:v>
                </c:pt>
                <c:pt idx="19">
                  <c:v>184.46726989746094</c:v>
                </c:pt>
                <c:pt idx="20">
                  <c:v>200.74508666992188</c:v>
                </c:pt>
                <c:pt idx="21">
                  <c:v>219.58206176757813</c:v>
                </c:pt>
                <c:pt idx="22">
                  <c:v>245.6165771484375</c:v>
                </c:pt>
                <c:pt idx="23">
                  <c:v>272.13693237304688</c:v>
                </c:pt>
                <c:pt idx="24">
                  <c:v>299.33154296875</c:v>
                </c:pt>
                <c:pt idx="25">
                  <c:v>327.19674682617188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80A-4C25-9505-EEDEC8EA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'6004'!$B$12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'6004'!$C$12:$AB$12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92.526832580566406</c:v>
                      </c:pt>
                      <c:pt idx="1">
                        <c:v>3.4675772190093994</c:v>
                      </c:pt>
                      <c:pt idx="2">
                        <c:v>-46.276905059814453</c:v>
                      </c:pt>
                      <c:pt idx="3">
                        <c:v>-74.038246154785156</c:v>
                      </c:pt>
                      <c:pt idx="4">
                        <c:v>-94.135292053222656</c:v>
                      </c:pt>
                      <c:pt idx="5">
                        <c:v>-111.73068237304688</c:v>
                      </c:pt>
                      <c:pt idx="6">
                        <c:v>-125.96109008789063</c:v>
                      </c:pt>
                      <c:pt idx="7">
                        <c:v>-133.99966430664063</c:v>
                      </c:pt>
                      <c:pt idx="8">
                        <c:v>-142.77601623535156</c:v>
                      </c:pt>
                      <c:pt idx="9">
                        <c:v>-154.51902770996094</c:v>
                      </c:pt>
                      <c:pt idx="10">
                        <c:v>-159.07846069335938</c:v>
                      </c:pt>
                      <c:pt idx="11">
                        <c:v>-157.2308349609375</c:v>
                      </c:pt>
                      <c:pt idx="12">
                        <c:v>-145.8692626953125</c:v>
                      </c:pt>
                      <c:pt idx="13">
                        <c:v>-131.32850646972656</c:v>
                      </c:pt>
                      <c:pt idx="14">
                        <c:v>-119.12047576904297</c:v>
                      </c:pt>
                      <c:pt idx="15">
                        <c:v>-97.122535705566406</c:v>
                      </c:pt>
                      <c:pt idx="16">
                        <c:v>-29.770744323730469</c:v>
                      </c:pt>
                      <c:pt idx="17">
                        <c:v>38.991374969482422</c:v>
                      </c:pt>
                      <c:pt idx="18">
                        <c:v>109.16313171386719</c:v>
                      </c:pt>
                      <c:pt idx="19">
                        <c:v>133.1817626953125</c:v>
                      </c:pt>
                      <c:pt idx="20">
                        <c:v>149.23046875</c:v>
                      </c:pt>
                      <c:pt idx="21">
                        <c:v>165.27001953125</c:v>
                      </c:pt>
                      <c:pt idx="22">
                        <c:v>181.60501098632813</c:v>
                      </c:pt>
                      <c:pt idx="23">
                        <c:v>189.24786376953125</c:v>
                      </c:pt>
                      <c:pt idx="24">
                        <c:v>189.0047607421875</c:v>
                      </c:pt>
                      <c:pt idx="25">
                        <c:v>178.04820251464844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80A-4C25-9505-EEDEC8EA13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'6004'!$C$15:$AB$15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6">
                        <c:v>-67.287673950195313</c:v>
                      </c:pt>
                      <c:pt idx="7">
                        <c:v>-94.989852905273438</c:v>
                      </c:pt>
                      <c:pt idx="8">
                        <c:v>-105.70829772949219</c:v>
                      </c:pt>
                      <c:pt idx="9">
                        <c:v>-112.06642150878906</c:v>
                      </c:pt>
                      <c:pt idx="10">
                        <c:v>-114.82535552978516</c:v>
                      </c:pt>
                      <c:pt idx="11">
                        <c:v>-110.23650360107422</c:v>
                      </c:pt>
                      <c:pt idx="12">
                        <c:v>-103.68293762207031</c:v>
                      </c:pt>
                      <c:pt idx="13">
                        <c:v>-95.836929321289063</c:v>
                      </c:pt>
                      <c:pt idx="14">
                        <c:v>-87.14019775390625</c:v>
                      </c:pt>
                      <c:pt idx="15">
                        <c:v>-78.110000610351563</c:v>
                      </c:pt>
                      <c:pt idx="16">
                        <c:v>-27.385673522949219</c:v>
                      </c:pt>
                      <c:pt idx="17">
                        <c:v>41.345832824707031</c:v>
                      </c:pt>
                      <c:pt idx="18">
                        <c:v>111.48799896240234</c:v>
                      </c:pt>
                      <c:pt idx="19">
                        <c:v>159.78335571289063</c:v>
                      </c:pt>
                      <c:pt idx="20">
                        <c:v>174.04338073730469</c:v>
                      </c:pt>
                      <c:pt idx="21">
                        <c:v>190.24394226074219</c:v>
                      </c:pt>
                      <c:pt idx="22">
                        <c:v>217.90080261230469</c:v>
                      </c:pt>
                      <c:pt idx="23">
                        <c:v>246.24557495117188</c:v>
                      </c:pt>
                      <c:pt idx="24">
                        <c:v>275.27532958984375</c:v>
                      </c:pt>
                      <c:pt idx="25">
                        <c:v>304.98709106445313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80A-4C25-9505-EEDEC8EA132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316750284391501E-2"/>
          <c:y val="0.88486686797799252"/>
          <c:w val="0.94411655394429528"/>
          <c:h val="9.9953105271692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1">
                  <c:v>167.12733459472656</c:v>
                </c:pt>
                <c:pt idx="2">
                  <c:v>89.978195190429688</c:v>
                </c:pt>
                <c:pt idx="3">
                  <c:v>17.763893127441406</c:v>
                </c:pt>
                <c:pt idx="4">
                  <c:v>-45.384849548339844</c:v>
                </c:pt>
                <c:pt idx="5">
                  <c:v>-91.818984985351563</c:v>
                </c:pt>
                <c:pt idx="6">
                  <c:v>-124.48359680175781</c:v>
                </c:pt>
                <c:pt idx="7">
                  <c:v>-149.52777099609375</c:v>
                </c:pt>
                <c:pt idx="8">
                  <c:v>-171.33668518066406</c:v>
                </c:pt>
                <c:pt idx="9">
                  <c:v>-189.57386779785156</c:v>
                </c:pt>
                <c:pt idx="10">
                  <c:v>-202.24754333496094</c:v>
                </c:pt>
                <c:pt idx="11">
                  <c:v>-212.62648010253906</c:v>
                </c:pt>
                <c:pt idx="12">
                  <c:v>-215.71052551269531</c:v>
                </c:pt>
                <c:pt idx="13">
                  <c:v>-214.74850463867188</c:v>
                </c:pt>
                <c:pt idx="14">
                  <c:v>-197.80294799804688</c:v>
                </c:pt>
                <c:pt idx="15">
                  <c:v>-175.09095764160156</c:v>
                </c:pt>
                <c:pt idx="16">
                  <c:v>-103.30834197998047</c:v>
                </c:pt>
                <c:pt idx="17">
                  <c:v>4.5021228790283203</c:v>
                </c:pt>
                <c:pt idx="18">
                  <c:v>114.57163238525391</c:v>
                </c:pt>
                <c:pt idx="19">
                  <c:v>162.74020385742188</c:v>
                </c:pt>
                <c:pt idx="20">
                  <c:v>186.51554870605469</c:v>
                </c:pt>
                <c:pt idx="21">
                  <c:v>187.12297058105469</c:v>
                </c:pt>
                <c:pt idx="22">
                  <c:v>183.84135437011719</c:v>
                </c:pt>
                <c:pt idx="23">
                  <c:v>178.32106018066406</c:v>
                </c:pt>
                <c:pt idx="24">
                  <c:v>167.02105712890625</c:v>
                </c:pt>
                <c:pt idx="25">
                  <c:v>154.36393737792969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0-4C85-933B-B45521BE0FB1}"/>
            </c:ext>
          </c:extLst>
        </c:ser>
        <c:ser>
          <c:idx val="1"/>
          <c:order val="1"/>
          <c:tx>
            <c:strRef>
              <c:f>'6005'!$B$12</c:f>
              <c:strCache>
                <c:ptCount val="1"/>
                <c:pt idx="0">
                  <c:v>VEL-DOM(5A)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'6005'!$C$12:$AB$12</c:f>
              <c:numCache>
                <c:formatCode>0.000</c:formatCode>
                <c:ptCount val="26"/>
                <c:pt idx="1">
                  <c:v>287.81033325195313</c:v>
                </c:pt>
                <c:pt idx="2">
                  <c:v>179.75216674804688</c:v>
                </c:pt>
                <c:pt idx="3">
                  <c:v>90.752883911132813</c:v>
                </c:pt>
                <c:pt idx="4">
                  <c:v>14.383400917053223</c:v>
                </c:pt>
                <c:pt idx="5">
                  <c:v>-44.504600524902344</c:v>
                </c:pt>
                <c:pt idx="6">
                  <c:v>-85.90203857421875</c:v>
                </c:pt>
                <c:pt idx="7">
                  <c:v>-114.99905395507813</c:v>
                </c:pt>
                <c:pt idx="8">
                  <c:v>-139.17311096191406</c:v>
                </c:pt>
                <c:pt idx="9">
                  <c:v>-159.05850219726563</c:v>
                </c:pt>
                <c:pt idx="10">
                  <c:v>-175.63616943359375</c:v>
                </c:pt>
                <c:pt idx="11">
                  <c:v>-185.65956115722656</c:v>
                </c:pt>
                <c:pt idx="12">
                  <c:v>-189.63226318359375</c:v>
                </c:pt>
                <c:pt idx="13">
                  <c:v>-190.95854187011719</c:v>
                </c:pt>
                <c:pt idx="14">
                  <c:v>-186.04473876953125</c:v>
                </c:pt>
                <c:pt idx="15">
                  <c:v>-160.23052978515625</c:v>
                </c:pt>
                <c:pt idx="16">
                  <c:v>-102.64220428466797</c:v>
                </c:pt>
                <c:pt idx="17">
                  <c:v>5.2048711776733398</c:v>
                </c:pt>
                <c:pt idx="18">
                  <c:v>115.30524444580078</c:v>
                </c:pt>
                <c:pt idx="19">
                  <c:v>177.57394409179688</c:v>
                </c:pt>
                <c:pt idx="20">
                  <c:v>205.13453674316406</c:v>
                </c:pt>
                <c:pt idx="21">
                  <c:v>210.21884155273438</c:v>
                </c:pt>
                <c:pt idx="22">
                  <c:v>208.30523681640625</c:v>
                </c:pt>
                <c:pt idx="23">
                  <c:v>202.26416015625</c:v>
                </c:pt>
                <c:pt idx="24">
                  <c:v>190.72463989257813</c:v>
                </c:pt>
                <c:pt idx="25">
                  <c:v>176.25962829589844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0-4C85-933B-B45521BE0FB1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0">
                  <c:v>166.79676818847656</c:v>
                </c:pt>
                <c:pt idx="1">
                  <c:v>92.3770751953125</c:v>
                </c:pt>
                <c:pt idx="2">
                  <c:v>27.03803825378418</c:v>
                </c:pt>
                <c:pt idx="3">
                  <c:v>-30.593246459960938</c:v>
                </c:pt>
                <c:pt idx="4">
                  <c:v>-73.4674072265625</c:v>
                </c:pt>
                <c:pt idx="5">
                  <c:v>-105.60078430175781</c:v>
                </c:pt>
                <c:pt idx="6">
                  <c:v>-132.40753173828125</c:v>
                </c:pt>
                <c:pt idx="7">
                  <c:v>-155.09898376464844</c:v>
                </c:pt>
                <c:pt idx="8">
                  <c:v>-172.68025207519531</c:v>
                </c:pt>
                <c:pt idx="9">
                  <c:v>-176.99124145507813</c:v>
                </c:pt>
                <c:pt idx="10">
                  <c:v>-179.3133544921875</c:v>
                </c:pt>
                <c:pt idx="11">
                  <c:v>-177.52391052246094</c:v>
                </c:pt>
                <c:pt idx="12">
                  <c:v>-167.8602294921875</c:v>
                </c:pt>
                <c:pt idx="13">
                  <c:v>-156.89323425292969</c:v>
                </c:pt>
                <c:pt idx="14">
                  <c:v>-145.27659606933594</c:v>
                </c:pt>
                <c:pt idx="15">
                  <c:v>-132.73179626464844</c:v>
                </c:pt>
                <c:pt idx="16">
                  <c:v>-78.79010009765625</c:v>
                </c:pt>
                <c:pt idx="17">
                  <c:v>12.337821960449219</c:v>
                </c:pt>
                <c:pt idx="18">
                  <c:v>120.11981201171875</c:v>
                </c:pt>
                <c:pt idx="19">
                  <c:v>184.16448974609375</c:v>
                </c:pt>
                <c:pt idx="20">
                  <c:v>231.260498046875</c:v>
                </c:pt>
                <c:pt idx="21">
                  <c:v>278.615966796875</c:v>
                </c:pt>
                <c:pt idx="22">
                  <c:v>327.1170654296875</c:v>
                </c:pt>
                <c:pt idx="23">
                  <c:v>376.88955688476563</c:v>
                </c:pt>
                <c:pt idx="24">
                  <c:v>421.62261962890625</c:v>
                </c:pt>
                <c:pt idx="25">
                  <c:v>442.49835205078125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0-4C85-933B-B45521BE0FB1}"/>
            </c:ext>
          </c:extLst>
        </c:ser>
        <c:ser>
          <c:idx val="4"/>
          <c:order val="4"/>
          <c:tx>
            <c:strRef>
              <c:f>'6005'!$B$15</c:f>
              <c:strCache>
                <c:ptCount val="1"/>
                <c:pt idx="0">
                  <c:v>VEL-DOM(5A)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'6005'!$C$15:$AB$15</c:f>
              <c:numCache>
                <c:formatCode>0.000</c:formatCode>
                <c:ptCount val="26"/>
                <c:pt idx="4">
                  <c:v>235.63046264648438</c:v>
                </c:pt>
                <c:pt idx="5">
                  <c:v>52.320281982421875</c:v>
                </c:pt>
                <c:pt idx="6">
                  <c:v>-29.703044891357422</c:v>
                </c:pt>
                <c:pt idx="7">
                  <c:v>-71.203765869140625</c:v>
                </c:pt>
                <c:pt idx="8">
                  <c:v>-99.515274047851563</c:v>
                </c:pt>
                <c:pt idx="9">
                  <c:v>-110.32408142089844</c:v>
                </c:pt>
                <c:pt idx="10">
                  <c:v>-118.01458740234375</c:v>
                </c:pt>
                <c:pt idx="11">
                  <c:v>-121.81523132324219</c:v>
                </c:pt>
                <c:pt idx="12">
                  <c:v>-116.05970001220703</c:v>
                </c:pt>
                <c:pt idx="13">
                  <c:v>-108.36811065673828</c:v>
                </c:pt>
                <c:pt idx="14">
                  <c:v>-98.843315124511719</c:v>
                </c:pt>
                <c:pt idx="15">
                  <c:v>-87.791595458984375</c:v>
                </c:pt>
                <c:pt idx="16">
                  <c:v>-44.992767333984375</c:v>
                </c:pt>
                <c:pt idx="17">
                  <c:v>44.817127227783203</c:v>
                </c:pt>
                <c:pt idx="18">
                  <c:v>137.09385681152344</c:v>
                </c:pt>
                <c:pt idx="19">
                  <c:v>184.16450500488281</c:v>
                </c:pt>
                <c:pt idx="20">
                  <c:v>231.26046752929688</c:v>
                </c:pt>
                <c:pt idx="21">
                  <c:v>278.61593627929688</c:v>
                </c:pt>
                <c:pt idx="22">
                  <c:v>327.11703491210938</c:v>
                </c:pt>
                <c:pt idx="23">
                  <c:v>376.88958740234375</c:v>
                </c:pt>
                <c:pt idx="24">
                  <c:v>427.16632080078125</c:v>
                </c:pt>
                <c:pt idx="25">
                  <c:v>473.5689697265625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0-4C85-933B-B45521BE0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'6005'!$B$13</c15:sqref>
                        </c15:formulaRef>
                      </c:ext>
                    </c:extLst>
                    <c:strCache>
                      <c:ptCount val="1"/>
                      <c:pt idx="0">
                        <c:v>ECO-BUR(2C)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'6005'!$C$13:$AB$13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">
                        <c:v>369.75469970703125</c:v>
                      </c:pt>
                      <c:pt idx="2">
                        <c:v>274.0513916015625</c:v>
                      </c:pt>
                      <c:pt idx="3">
                        <c:v>190.77265930175781</c:v>
                      </c:pt>
                      <c:pt idx="4">
                        <c:v>123.62773132324219</c:v>
                      </c:pt>
                      <c:pt idx="5">
                        <c:v>70.214988708496094</c:v>
                      </c:pt>
                      <c:pt idx="6">
                        <c:v>26.891773223876953</c:v>
                      </c:pt>
                      <c:pt idx="7">
                        <c:v>-9.2534389495849609</c:v>
                      </c:pt>
                      <c:pt idx="8">
                        <c:v>-39.464962005615234</c:v>
                      </c:pt>
                      <c:pt idx="9">
                        <c:v>-66.237823486328125</c:v>
                      </c:pt>
                      <c:pt idx="10">
                        <c:v>-87.67901611328125</c:v>
                      </c:pt>
                      <c:pt idx="11">
                        <c:v>-111.37443542480469</c:v>
                      </c:pt>
                      <c:pt idx="12">
                        <c:v>-124.97872161865234</c:v>
                      </c:pt>
                      <c:pt idx="13">
                        <c:v>-129.69099426269531</c:v>
                      </c:pt>
                      <c:pt idx="14">
                        <c:v>-123.14101409912109</c:v>
                      </c:pt>
                      <c:pt idx="15">
                        <c:v>-100.81801605224609</c:v>
                      </c:pt>
                      <c:pt idx="16">
                        <c:v>-63.858909606933594</c:v>
                      </c:pt>
                      <c:pt idx="17">
                        <c:v>43.407966613769531</c:v>
                      </c:pt>
                      <c:pt idx="18">
                        <c:v>152.93594360351563</c:v>
                      </c:pt>
                      <c:pt idx="19">
                        <c:v>225.66993713378906</c:v>
                      </c:pt>
                      <c:pt idx="20">
                        <c:v>247.76620483398438</c:v>
                      </c:pt>
                      <c:pt idx="21">
                        <c:v>257.01168823242188</c:v>
                      </c:pt>
                      <c:pt idx="22">
                        <c:v>257.08840942382813</c:v>
                      </c:pt>
                      <c:pt idx="23">
                        <c:v>249.56631469726563</c:v>
                      </c:pt>
                      <c:pt idx="24">
                        <c:v>237.33944702148438</c:v>
                      </c:pt>
                      <c:pt idx="25">
                        <c:v>223.71011352539063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810-4C85-933B-B45521BE0FB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'6005'!$B$16</c15:sqref>
                        </c15:formulaRef>
                      </c:ext>
                    </c:extLst>
                    <c:strCache>
                      <c:ptCount val="1"/>
                      <c:pt idx="0">
                        <c:v>ECO-BUR(2C)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'6005'!$C$16:$W$16</c15:sqref>
                        </c15:formulaRef>
                      </c:ext>
                    </c:extLst>
                    <c:numCache>
                      <c:formatCode>0.000</c:formatCode>
                      <c:ptCount val="21"/>
                      <c:pt idx="0">
                        <c:v>339.77536010742188</c:v>
                      </c:pt>
                      <c:pt idx="1">
                        <c:v>236.89341735839844</c:v>
                      </c:pt>
                      <c:pt idx="2">
                        <c:v>158.8095703125</c:v>
                      </c:pt>
                      <c:pt idx="3">
                        <c:v>92.835578918457031</c:v>
                      </c:pt>
                      <c:pt idx="4">
                        <c:v>35.72564697265625</c:v>
                      </c:pt>
                      <c:pt idx="5">
                        <c:v>-1.0682302713394165</c:v>
                      </c:pt>
                      <c:pt idx="6">
                        <c:v>-32.630504608154297</c:v>
                      </c:pt>
                      <c:pt idx="7">
                        <c:v>-59.248043060302734</c:v>
                      </c:pt>
                      <c:pt idx="8">
                        <c:v>-82.215324401855469</c:v>
                      </c:pt>
                      <c:pt idx="9">
                        <c:v>-90.385528564453125</c:v>
                      </c:pt>
                      <c:pt idx="10">
                        <c:v>-94.958526611328125</c:v>
                      </c:pt>
                      <c:pt idx="11">
                        <c:v>-96.677902221679688</c:v>
                      </c:pt>
                      <c:pt idx="12">
                        <c:v>-89.341934204101563</c:v>
                      </c:pt>
                      <c:pt idx="13">
                        <c:v>-79.733436584472656</c:v>
                      </c:pt>
                      <c:pt idx="14">
                        <c:v>-68.868629455566406</c:v>
                      </c:pt>
                      <c:pt idx="15">
                        <c:v>-57.553489685058594</c:v>
                      </c:pt>
                      <c:pt idx="16">
                        <c:v>-22.007688522338867</c:v>
                      </c:pt>
                      <c:pt idx="17">
                        <c:v>67.713584899902344</c:v>
                      </c:pt>
                      <c:pt idx="18">
                        <c:v>161.89051818847656</c:v>
                      </c:pt>
                      <c:pt idx="19">
                        <c:v>237.58676147460938</c:v>
                      </c:pt>
                      <c:pt idx="20">
                        <c:v>280.94943237304688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10-4C85-933B-B45521BE0FB1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Chorrera 230KV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7.146263789885815E-2"/>
          <c:y val="0.1063372232142091"/>
          <c:w val="0.90476531116634296"/>
          <c:h val="0.66094991126090097"/>
        </c:manualLayout>
      </c:layout>
      <c:lineChart>
        <c:grouping val="standard"/>
        <c:varyColors val="0"/>
        <c:ser>
          <c:idx val="0"/>
          <c:order val="0"/>
          <c:tx>
            <c:strRef>
              <c:f>'6005'!$B$11</c:f>
              <c:strCache>
                <c:ptCount val="1"/>
                <c:pt idx="0">
                  <c:v>BASE Con 4LT</c:v>
                </c:pt>
              </c:strCache>
            </c:strRef>
          </c:tx>
          <c:spPr>
            <a:ln w="22225" cap="rnd" cmpd="sng" algn="ctr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'6005'!$C$11:$AB$11</c:f>
              <c:numCache>
                <c:formatCode>0.000</c:formatCode>
                <c:ptCount val="26"/>
                <c:pt idx="1">
                  <c:v>167.12733459472656</c:v>
                </c:pt>
                <c:pt idx="2">
                  <c:v>89.978195190429688</c:v>
                </c:pt>
                <c:pt idx="3">
                  <c:v>17.763893127441406</c:v>
                </c:pt>
                <c:pt idx="4">
                  <c:v>-45.384849548339844</c:v>
                </c:pt>
                <c:pt idx="5">
                  <c:v>-91.818984985351563</c:v>
                </c:pt>
                <c:pt idx="6">
                  <c:v>-124.48359680175781</c:v>
                </c:pt>
                <c:pt idx="7">
                  <c:v>-149.52777099609375</c:v>
                </c:pt>
                <c:pt idx="8">
                  <c:v>-171.33668518066406</c:v>
                </c:pt>
                <c:pt idx="9">
                  <c:v>-189.57386779785156</c:v>
                </c:pt>
                <c:pt idx="10">
                  <c:v>-202.24754333496094</c:v>
                </c:pt>
                <c:pt idx="11">
                  <c:v>-212.62648010253906</c:v>
                </c:pt>
                <c:pt idx="12">
                  <c:v>-215.71052551269531</c:v>
                </c:pt>
                <c:pt idx="13">
                  <c:v>-214.74850463867188</c:v>
                </c:pt>
                <c:pt idx="14">
                  <c:v>-197.80294799804688</c:v>
                </c:pt>
                <c:pt idx="15">
                  <c:v>-175.09095764160156</c:v>
                </c:pt>
                <c:pt idx="16">
                  <c:v>-103.30834197998047</c:v>
                </c:pt>
                <c:pt idx="17">
                  <c:v>4.5021228790283203</c:v>
                </c:pt>
                <c:pt idx="18">
                  <c:v>114.57163238525391</c:v>
                </c:pt>
                <c:pt idx="19">
                  <c:v>162.74020385742188</c:v>
                </c:pt>
                <c:pt idx="20">
                  <c:v>186.51554870605469</c:v>
                </c:pt>
                <c:pt idx="21">
                  <c:v>187.12297058105469</c:v>
                </c:pt>
                <c:pt idx="22">
                  <c:v>183.84135437011719</c:v>
                </c:pt>
                <c:pt idx="23">
                  <c:v>178.32106018066406</c:v>
                </c:pt>
                <c:pt idx="24">
                  <c:v>167.02105712890625</c:v>
                </c:pt>
                <c:pt idx="25">
                  <c:v>154.36393737792969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F1-4F53-A255-C62C4EA6D48E}"/>
            </c:ext>
          </c:extLst>
        </c:ser>
        <c:ser>
          <c:idx val="2"/>
          <c:order val="2"/>
          <c:tx>
            <c:strRef>
              <c:f>'6005'!$B$13</c:f>
              <c:strCache>
                <c:ptCount val="1"/>
                <c:pt idx="0">
                  <c:v>ECO-BUR(2C) Con 4LT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'6005'!$C$13:$AB$13</c:f>
              <c:numCache>
                <c:formatCode>0.000</c:formatCode>
                <c:ptCount val="26"/>
                <c:pt idx="1">
                  <c:v>369.75469970703125</c:v>
                </c:pt>
                <c:pt idx="2">
                  <c:v>274.0513916015625</c:v>
                </c:pt>
                <c:pt idx="3">
                  <c:v>190.77265930175781</c:v>
                </c:pt>
                <c:pt idx="4">
                  <c:v>123.62773132324219</c:v>
                </c:pt>
                <c:pt idx="5">
                  <c:v>70.214988708496094</c:v>
                </c:pt>
                <c:pt idx="6">
                  <c:v>26.891773223876953</c:v>
                </c:pt>
                <c:pt idx="7">
                  <c:v>-9.2534389495849609</c:v>
                </c:pt>
                <c:pt idx="8">
                  <c:v>-39.464962005615234</c:v>
                </c:pt>
                <c:pt idx="9">
                  <c:v>-66.237823486328125</c:v>
                </c:pt>
                <c:pt idx="10">
                  <c:v>-87.67901611328125</c:v>
                </c:pt>
                <c:pt idx="11">
                  <c:v>-111.37443542480469</c:v>
                </c:pt>
                <c:pt idx="12">
                  <c:v>-124.97872161865234</c:v>
                </c:pt>
                <c:pt idx="13">
                  <c:v>-129.69099426269531</c:v>
                </c:pt>
                <c:pt idx="14">
                  <c:v>-123.14101409912109</c:v>
                </c:pt>
                <c:pt idx="15">
                  <c:v>-100.81801605224609</c:v>
                </c:pt>
                <c:pt idx="16">
                  <c:v>-63.858909606933594</c:v>
                </c:pt>
                <c:pt idx="17">
                  <c:v>43.407966613769531</c:v>
                </c:pt>
                <c:pt idx="18">
                  <c:v>152.93594360351563</c:v>
                </c:pt>
                <c:pt idx="19">
                  <c:v>225.66993713378906</c:v>
                </c:pt>
                <c:pt idx="20">
                  <c:v>247.76620483398438</c:v>
                </c:pt>
                <c:pt idx="21">
                  <c:v>257.01168823242188</c:v>
                </c:pt>
                <c:pt idx="22">
                  <c:v>257.08840942382813</c:v>
                </c:pt>
                <c:pt idx="23">
                  <c:v>249.56631469726563</c:v>
                </c:pt>
                <c:pt idx="24">
                  <c:v>237.33944702148438</c:v>
                </c:pt>
                <c:pt idx="25">
                  <c:v>223.71011352539063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1-4F53-A255-C62C4EA6D48E}"/>
            </c:ext>
          </c:extLst>
        </c:ser>
        <c:ser>
          <c:idx val="3"/>
          <c:order val="3"/>
          <c:tx>
            <c:strRef>
              <c:f>'6005'!$B$14</c:f>
              <c:strCache>
                <c:ptCount val="1"/>
                <c:pt idx="0">
                  <c:v>BASE Sin 4LT</c:v>
                </c:pt>
              </c:strCache>
            </c:strRef>
          </c:tx>
          <c:spPr>
            <a:ln w="22225" cap="rnd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'6005'!$C$14:$AB$14</c:f>
              <c:numCache>
                <c:formatCode>0.000</c:formatCode>
                <c:ptCount val="26"/>
                <c:pt idx="0">
                  <c:v>166.79676818847656</c:v>
                </c:pt>
                <c:pt idx="1">
                  <c:v>92.3770751953125</c:v>
                </c:pt>
                <c:pt idx="2">
                  <c:v>27.03803825378418</c:v>
                </c:pt>
                <c:pt idx="3">
                  <c:v>-30.593246459960938</c:v>
                </c:pt>
                <c:pt idx="4">
                  <c:v>-73.4674072265625</c:v>
                </c:pt>
                <c:pt idx="5">
                  <c:v>-105.60078430175781</c:v>
                </c:pt>
                <c:pt idx="6">
                  <c:v>-132.40753173828125</c:v>
                </c:pt>
                <c:pt idx="7">
                  <c:v>-155.09898376464844</c:v>
                </c:pt>
                <c:pt idx="8">
                  <c:v>-172.68025207519531</c:v>
                </c:pt>
                <c:pt idx="9">
                  <c:v>-176.99124145507813</c:v>
                </c:pt>
                <c:pt idx="10">
                  <c:v>-179.3133544921875</c:v>
                </c:pt>
                <c:pt idx="11">
                  <c:v>-177.52391052246094</c:v>
                </c:pt>
                <c:pt idx="12">
                  <c:v>-167.8602294921875</c:v>
                </c:pt>
                <c:pt idx="13">
                  <c:v>-156.89323425292969</c:v>
                </c:pt>
                <c:pt idx="14">
                  <c:v>-145.27659606933594</c:v>
                </c:pt>
                <c:pt idx="15">
                  <c:v>-132.73179626464844</c:v>
                </c:pt>
                <c:pt idx="16">
                  <c:v>-78.79010009765625</c:v>
                </c:pt>
                <c:pt idx="17">
                  <c:v>12.337821960449219</c:v>
                </c:pt>
                <c:pt idx="18">
                  <c:v>120.11981201171875</c:v>
                </c:pt>
                <c:pt idx="19">
                  <c:v>184.16448974609375</c:v>
                </c:pt>
                <c:pt idx="20">
                  <c:v>231.260498046875</c:v>
                </c:pt>
                <c:pt idx="21">
                  <c:v>278.615966796875</c:v>
                </c:pt>
                <c:pt idx="22">
                  <c:v>327.1170654296875</c:v>
                </c:pt>
                <c:pt idx="23">
                  <c:v>376.88955688476563</c:v>
                </c:pt>
                <c:pt idx="24">
                  <c:v>421.62261962890625</c:v>
                </c:pt>
                <c:pt idx="25">
                  <c:v>442.49835205078125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F1-4F53-A255-C62C4EA6D48E}"/>
            </c:ext>
          </c:extLst>
        </c:ser>
        <c:ser>
          <c:idx val="5"/>
          <c:order val="5"/>
          <c:tx>
            <c:strRef>
              <c:f>'6005'!$B$16</c:f>
              <c:strCache>
                <c:ptCount val="1"/>
                <c:pt idx="0">
                  <c:v>ECO-BUR(2C) Sin 4LT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'6005'!$C$10:$AB$10</c:f>
              <c:numCache>
                <c:formatCode>0.000</c:formatCode>
                <c:ptCount val="26"/>
                <c:pt idx="0">
                  <c:v>0.85</c:v>
                </c:pt>
                <c:pt idx="1">
                  <c:v>0.86</c:v>
                </c:pt>
                <c:pt idx="2">
                  <c:v>0.87</c:v>
                </c:pt>
                <c:pt idx="3">
                  <c:v>0.88</c:v>
                </c:pt>
                <c:pt idx="4">
                  <c:v>0.89</c:v>
                </c:pt>
                <c:pt idx="5">
                  <c:v>0.9</c:v>
                </c:pt>
                <c:pt idx="6">
                  <c:v>0.91</c:v>
                </c:pt>
                <c:pt idx="7">
                  <c:v>0.92</c:v>
                </c:pt>
                <c:pt idx="8">
                  <c:v>0.93</c:v>
                </c:pt>
                <c:pt idx="9">
                  <c:v>0.94</c:v>
                </c:pt>
                <c:pt idx="10">
                  <c:v>0.95</c:v>
                </c:pt>
                <c:pt idx="11">
                  <c:v>0.96</c:v>
                </c:pt>
                <c:pt idx="12">
                  <c:v>0.97</c:v>
                </c:pt>
                <c:pt idx="13">
                  <c:v>0.98</c:v>
                </c:pt>
                <c:pt idx="14">
                  <c:v>0.99</c:v>
                </c:pt>
                <c:pt idx="15">
                  <c:v>1</c:v>
                </c:pt>
                <c:pt idx="16">
                  <c:v>1.01</c:v>
                </c:pt>
                <c:pt idx="17">
                  <c:v>1.02</c:v>
                </c:pt>
                <c:pt idx="18">
                  <c:v>1.03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1.08</c:v>
                </c:pt>
                <c:pt idx="24">
                  <c:v>1.0900000000000001</c:v>
                </c:pt>
                <c:pt idx="25">
                  <c:v>1.1000000000000001</c:v>
                </c:pt>
              </c:numCache>
            </c:numRef>
          </c:cat>
          <c:val>
            <c:numRef>
              <c:f>'6005'!$C$16:$W$16</c:f>
              <c:numCache>
                <c:formatCode>0.000</c:formatCode>
                <c:ptCount val="21"/>
                <c:pt idx="0">
                  <c:v>339.77536010742188</c:v>
                </c:pt>
                <c:pt idx="1">
                  <c:v>236.89341735839844</c:v>
                </c:pt>
                <c:pt idx="2">
                  <c:v>158.8095703125</c:v>
                </c:pt>
                <c:pt idx="3">
                  <c:v>92.835578918457031</c:v>
                </c:pt>
                <c:pt idx="4">
                  <c:v>35.72564697265625</c:v>
                </c:pt>
                <c:pt idx="5">
                  <c:v>-1.0682302713394165</c:v>
                </c:pt>
                <c:pt idx="6">
                  <c:v>-32.630504608154297</c:v>
                </c:pt>
                <c:pt idx="7">
                  <c:v>-59.248043060302734</c:v>
                </c:pt>
                <c:pt idx="8">
                  <c:v>-82.215324401855469</c:v>
                </c:pt>
                <c:pt idx="9">
                  <c:v>-90.385528564453125</c:v>
                </c:pt>
                <c:pt idx="10">
                  <c:v>-94.958526611328125</c:v>
                </c:pt>
                <c:pt idx="11">
                  <c:v>-96.677902221679688</c:v>
                </c:pt>
                <c:pt idx="12">
                  <c:v>-89.341934204101563</c:v>
                </c:pt>
                <c:pt idx="13">
                  <c:v>-79.733436584472656</c:v>
                </c:pt>
                <c:pt idx="14">
                  <c:v>-68.868629455566406</c:v>
                </c:pt>
                <c:pt idx="15">
                  <c:v>-57.553489685058594</c:v>
                </c:pt>
                <c:pt idx="16">
                  <c:v>-22.007688522338867</c:v>
                </c:pt>
                <c:pt idx="17">
                  <c:v>67.713584899902344</c:v>
                </c:pt>
                <c:pt idx="18">
                  <c:v>161.89051818847656</c:v>
                </c:pt>
                <c:pt idx="19">
                  <c:v>237.58676147460938</c:v>
                </c:pt>
                <c:pt idx="20">
                  <c:v>280.94943237304688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F1-4F53-A255-C62C4EA6D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13048480"/>
        <c:axId val="21304889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'6005'!$B$12</c15:sqref>
                        </c15:formulaRef>
                      </c:ext>
                    </c:extLst>
                    <c:strCache>
                      <c:ptCount val="1"/>
                      <c:pt idx="0">
                        <c:v>VEL-DOM(5A) Con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'6005'!$C$12:$AB$12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1">
                        <c:v>287.81033325195313</c:v>
                      </c:pt>
                      <c:pt idx="2">
                        <c:v>179.75216674804688</c:v>
                      </c:pt>
                      <c:pt idx="3">
                        <c:v>90.752883911132813</c:v>
                      </c:pt>
                      <c:pt idx="4">
                        <c:v>14.383400917053223</c:v>
                      </c:pt>
                      <c:pt idx="5">
                        <c:v>-44.504600524902344</c:v>
                      </c:pt>
                      <c:pt idx="6">
                        <c:v>-85.90203857421875</c:v>
                      </c:pt>
                      <c:pt idx="7">
                        <c:v>-114.99905395507813</c:v>
                      </c:pt>
                      <c:pt idx="8">
                        <c:v>-139.17311096191406</c:v>
                      </c:pt>
                      <c:pt idx="9">
                        <c:v>-159.05850219726563</c:v>
                      </c:pt>
                      <c:pt idx="10">
                        <c:v>-175.63616943359375</c:v>
                      </c:pt>
                      <c:pt idx="11">
                        <c:v>-185.65956115722656</c:v>
                      </c:pt>
                      <c:pt idx="12">
                        <c:v>-189.63226318359375</c:v>
                      </c:pt>
                      <c:pt idx="13">
                        <c:v>-190.95854187011719</c:v>
                      </c:pt>
                      <c:pt idx="14">
                        <c:v>-186.04473876953125</c:v>
                      </c:pt>
                      <c:pt idx="15">
                        <c:v>-160.23052978515625</c:v>
                      </c:pt>
                      <c:pt idx="16">
                        <c:v>-102.64220428466797</c:v>
                      </c:pt>
                      <c:pt idx="17">
                        <c:v>5.2048711776733398</c:v>
                      </c:pt>
                      <c:pt idx="18">
                        <c:v>115.30524444580078</c:v>
                      </c:pt>
                      <c:pt idx="19">
                        <c:v>177.57394409179688</c:v>
                      </c:pt>
                      <c:pt idx="20">
                        <c:v>205.13453674316406</c:v>
                      </c:pt>
                      <c:pt idx="21">
                        <c:v>210.21884155273438</c:v>
                      </c:pt>
                      <c:pt idx="22">
                        <c:v>208.30523681640625</c:v>
                      </c:pt>
                      <c:pt idx="23">
                        <c:v>202.26416015625</c:v>
                      </c:pt>
                      <c:pt idx="24">
                        <c:v>190.72463989257813</c:v>
                      </c:pt>
                      <c:pt idx="25">
                        <c:v>176.25962829589844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2F1-4F53-A255-C62C4EA6D48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'6005'!$B$15</c15:sqref>
                        </c15:formulaRef>
                      </c:ext>
                    </c:extLst>
                    <c:strCache>
                      <c:ptCount val="1"/>
                      <c:pt idx="0">
                        <c:v>VEL-DOM(5A) Sin 4LT</c:v>
                      </c:pt>
                    </c:strCache>
                  </c:strRef>
                </c:tx>
                <c:spPr>
                  <a:ln w="22225" cap="rnd" cmpd="sng" algn="ctr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'6005'!$C$10:$AB$10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0">
                        <c:v>0.85</c:v>
                      </c:pt>
                      <c:pt idx="1">
                        <c:v>0.86</c:v>
                      </c:pt>
                      <c:pt idx="2">
                        <c:v>0.87</c:v>
                      </c:pt>
                      <c:pt idx="3">
                        <c:v>0.88</c:v>
                      </c:pt>
                      <c:pt idx="4">
                        <c:v>0.89</c:v>
                      </c:pt>
                      <c:pt idx="5">
                        <c:v>0.9</c:v>
                      </c:pt>
                      <c:pt idx="6">
                        <c:v>0.91</c:v>
                      </c:pt>
                      <c:pt idx="7">
                        <c:v>0.92</c:v>
                      </c:pt>
                      <c:pt idx="8">
                        <c:v>0.93</c:v>
                      </c:pt>
                      <c:pt idx="9">
                        <c:v>0.94</c:v>
                      </c:pt>
                      <c:pt idx="10">
                        <c:v>0.95</c:v>
                      </c:pt>
                      <c:pt idx="11">
                        <c:v>0.96</c:v>
                      </c:pt>
                      <c:pt idx="12">
                        <c:v>0.97</c:v>
                      </c:pt>
                      <c:pt idx="13">
                        <c:v>0.98</c:v>
                      </c:pt>
                      <c:pt idx="14">
                        <c:v>0.99</c:v>
                      </c:pt>
                      <c:pt idx="15">
                        <c:v>1</c:v>
                      </c:pt>
                      <c:pt idx="16">
                        <c:v>1.01</c:v>
                      </c:pt>
                      <c:pt idx="17">
                        <c:v>1.02</c:v>
                      </c:pt>
                      <c:pt idx="18">
                        <c:v>1.03</c:v>
                      </c:pt>
                      <c:pt idx="19">
                        <c:v>1.04</c:v>
                      </c:pt>
                      <c:pt idx="20">
                        <c:v>1.05</c:v>
                      </c:pt>
                      <c:pt idx="21">
                        <c:v>1.06</c:v>
                      </c:pt>
                      <c:pt idx="22">
                        <c:v>1.07</c:v>
                      </c:pt>
                      <c:pt idx="23">
                        <c:v>1.08</c:v>
                      </c:pt>
                      <c:pt idx="24">
                        <c:v>1.0900000000000001</c:v>
                      </c:pt>
                      <c:pt idx="25">
                        <c:v>1.1000000000000001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'6005'!$C$15:$AB$15</c15:sqref>
                        </c15:formulaRef>
                      </c:ext>
                    </c:extLst>
                    <c:numCache>
                      <c:formatCode>0.000</c:formatCode>
                      <c:ptCount val="26"/>
                      <c:pt idx="4">
                        <c:v>235.63046264648438</c:v>
                      </c:pt>
                      <c:pt idx="5">
                        <c:v>52.320281982421875</c:v>
                      </c:pt>
                      <c:pt idx="6">
                        <c:v>-29.703044891357422</c:v>
                      </c:pt>
                      <c:pt idx="7">
                        <c:v>-71.203765869140625</c:v>
                      </c:pt>
                      <c:pt idx="8">
                        <c:v>-99.515274047851563</c:v>
                      </c:pt>
                      <c:pt idx="9">
                        <c:v>-110.32408142089844</c:v>
                      </c:pt>
                      <c:pt idx="10">
                        <c:v>-118.01458740234375</c:v>
                      </c:pt>
                      <c:pt idx="11">
                        <c:v>-121.81523132324219</c:v>
                      </c:pt>
                      <c:pt idx="12">
                        <c:v>-116.05970001220703</c:v>
                      </c:pt>
                      <c:pt idx="13">
                        <c:v>-108.36811065673828</c:v>
                      </c:pt>
                      <c:pt idx="14">
                        <c:v>-98.843315124511719</c:v>
                      </c:pt>
                      <c:pt idx="15">
                        <c:v>-87.791595458984375</c:v>
                      </c:pt>
                      <c:pt idx="16">
                        <c:v>-44.992767333984375</c:v>
                      </c:pt>
                      <c:pt idx="17">
                        <c:v>44.817127227783203</c:v>
                      </c:pt>
                      <c:pt idx="18">
                        <c:v>137.09385681152344</c:v>
                      </c:pt>
                      <c:pt idx="19">
                        <c:v>184.16450500488281</c:v>
                      </c:pt>
                      <c:pt idx="20">
                        <c:v>231.26046752929688</c:v>
                      </c:pt>
                      <c:pt idx="21">
                        <c:v>278.61593627929688</c:v>
                      </c:pt>
                      <c:pt idx="22">
                        <c:v>327.11703491210938</c:v>
                      </c:pt>
                      <c:pt idx="23">
                        <c:v>376.88958740234375</c:v>
                      </c:pt>
                      <c:pt idx="24">
                        <c:v>427.16632080078125</c:v>
                      </c:pt>
                      <c:pt idx="25">
                        <c:v>473.5689697265625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2F1-4F53-A255-C62C4EA6D48E}"/>
                  </c:ext>
                </c:extLst>
              </c15:ser>
            </c15:filteredLineSeries>
          </c:ext>
        </c:extLst>
      </c:lineChart>
      <c:catAx>
        <c:axId val="213048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896"/>
        <c:crosses val="autoZero"/>
        <c:auto val="1"/>
        <c:lblAlgn val="ctr"/>
        <c:lblOffset val="100"/>
        <c:noMultiLvlLbl val="0"/>
      </c:catAx>
      <c:valAx>
        <c:axId val="213048896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13048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163364482643257E-2"/>
          <c:y val="0.88980715202948446"/>
          <c:w val="0.93800558975250559"/>
          <c:h val="9.56641857990907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1703295</xdr:colOff>
      <xdr:row>17</xdr:row>
      <xdr:rowOff>156881</xdr:rowOff>
    </xdr:from>
    <xdr:to>
      <xdr:col>12</xdr:col>
      <xdr:colOff>11208</xdr:colOff>
      <xdr:row>47</xdr:row>
      <xdr:rowOff>134470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</xdr:row>
      <xdr:rowOff>0</xdr:rowOff>
    </xdr:from>
    <xdr:to>
      <xdr:col>23</xdr:col>
      <xdr:colOff>156884</xdr:colOff>
      <xdr:row>47</xdr:row>
      <xdr:rowOff>145677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1570658</xdr:colOff>
      <xdr:row>21</xdr:row>
      <xdr:rowOff>7018</xdr:rowOff>
    </xdr:from>
    <xdr:to>
      <xdr:col>11</xdr:col>
      <xdr:colOff>523875</xdr:colOff>
      <xdr:row>50</xdr:row>
      <xdr:rowOff>152214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22</xdr:col>
      <xdr:colOff>667717</xdr:colOff>
      <xdr:row>50</xdr:row>
      <xdr:rowOff>145196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1651902</xdr:colOff>
      <xdr:row>18</xdr:row>
      <xdr:rowOff>16357</xdr:rowOff>
    </xdr:from>
    <xdr:to>
      <xdr:col>11</xdr:col>
      <xdr:colOff>694766</xdr:colOff>
      <xdr:row>48</xdr:row>
      <xdr:rowOff>22412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396875</xdr:colOff>
      <xdr:row>17</xdr:row>
      <xdr:rowOff>142875</xdr:rowOff>
    </xdr:from>
    <xdr:to>
      <xdr:col>23</xdr:col>
      <xdr:colOff>392239</xdr:colOff>
      <xdr:row>47</xdr:row>
      <xdr:rowOff>148930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zoomScaleNormal="100" workbookViewId="0">
      <selection activeCell="B1" sqref="B1"/>
    </sheetView>
  </sheetViews>
  <sheetFormatPr baseColWidth="10" defaultRowHeight="15" x14ac:dyDescent="0.25"/>
  <cols>
    <col min="2" max="2" width="19.7109375" bestFit="1" customWidth="1"/>
    <col min="3" max="3" width="16.42578125" bestFit="1" customWidth="1"/>
    <col min="4" max="4" width="11" bestFit="1" customWidth="1"/>
    <col min="5" max="5" width="10" bestFit="1" customWidth="1"/>
    <col min="6" max="6" width="16.42578125" bestFit="1" customWidth="1"/>
    <col min="7" max="7" width="11" bestFit="1" customWidth="1"/>
    <col min="8" max="8" width="10" bestFit="1" customWidth="1"/>
    <col min="9" max="9" width="16.42578125" bestFit="1" customWidth="1"/>
    <col min="10" max="10" width="11" bestFit="1" customWidth="1"/>
    <col min="11" max="11" width="10" bestFit="1" customWidth="1"/>
  </cols>
  <sheetData>
    <row r="1" spans="2:11" ht="15.75" thickBot="1" x14ac:dyDescent="0.3"/>
    <row r="2" spans="2:11" x14ac:dyDescent="0.25">
      <c r="B2" s="17" t="s">
        <v>3</v>
      </c>
      <c r="C2" s="19" t="s">
        <v>4</v>
      </c>
      <c r="D2" s="19"/>
      <c r="E2" s="19"/>
      <c r="F2" s="19" t="s">
        <v>5</v>
      </c>
      <c r="G2" s="19"/>
      <c r="H2" s="19"/>
      <c r="I2" s="19" t="s">
        <v>6</v>
      </c>
      <c r="J2" s="19"/>
      <c r="K2" s="20"/>
    </row>
    <row r="3" spans="2:11" ht="15.75" thickBot="1" x14ac:dyDescent="0.3">
      <c r="B3" s="18"/>
      <c r="C3" s="6" t="s">
        <v>7</v>
      </c>
      <c r="D3" s="6" t="s">
        <v>8</v>
      </c>
      <c r="E3" s="6" t="s">
        <v>9</v>
      </c>
      <c r="F3" s="6" t="s">
        <v>7</v>
      </c>
      <c r="G3" s="6" t="s">
        <v>8</v>
      </c>
      <c r="H3" s="6" t="s">
        <v>9</v>
      </c>
      <c r="I3" s="6" t="s">
        <v>7</v>
      </c>
      <c r="J3" s="6" t="s">
        <v>8</v>
      </c>
      <c r="K3" s="7" t="s">
        <v>9</v>
      </c>
    </row>
    <row r="4" spans="2:11" x14ac:dyDescent="0.25">
      <c r="B4" s="8" t="str">
        <f>+'6002'!B3</f>
        <v>BASE Con 4LT</v>
      </c>
      <c r="C4" s="9">
        <f>+'6002'!AC11</f>
        <v>-180.929931640625</v>
      </c>
      <c r="D4" s="9"/>
      <c r="E4" s="9">
        <f>+'6002'!AE11</f>
        <v>0.97</v>
      </c>
      <c r="F4" s="9">
        <f>+'6004'!AC11</f>
        <v>-178.64289855957031</v>
      </c>
      <c r="G4" s="9"/>
      <c r="H4" s="9">
        <f>+'6004'!AE11</f>
        <v>0.95</v>
      </c>
      <c r="I4" s="9">
        <f>+'6005'!AC11</f>
        <v>-215.71052551269531</v>
      </c>
      <c r="J4" s="9"/>
      <c r="K4" s="10">
        <f>+'6005'!AE11</f>
        <v>0.97</v>
      </c>
    </row>
    <row r="5" spans="2:11" x14ac:dyDescent="0.25">
      <c r="B5" s="11" t="str">
        <f>+'6002'!B4</f>
        <v>VEL-DOM(5A) Con 4LT</v>
      </c>
      <c r="C5" s="12">
        <f>+'6002'!AC12</f>
        <v>-161.55841064453125</v>
      </c>
      <c r="D5" s="12">
        <f>+'6002'!AD12</f>
        <v>-19.37152099609375</v>
      </c>
      <c r="E5" s="12">
        <f>+'6002'!AE12</f>
        <v>0.97</v>
      </c>
      <c r="F5" s="12">
        <f>+'6004'!AC12</f>
        <v>-159.07846069335938</v>
      </c>
      <c r="G5" s="12">
        <f>+'6004'!AD12</f>
        <v>-19.564437866210938</v>
      </c>
      <c r="H5" s="12">
        <f>+'6004'!AE12</f>
        <v>0.95</v>
      </c>
      <c r="I5" s="12">
        <f>+'6005'!AC12</f>
        <v>-190.95854187011719</v>
      </c>
      <c r="J5" s="12">
        <f>+'6005'!AD12</f>
        <v>-24.751983642578125</v>
      </c>
      <c r="K5" s="13">
        <f>+'6005'!AE12</f>
        <v>0.98</v>
      </c>
    </row>
    <row r="6" spans="2:11" x14ac:dyDescent="0.25">
      <c r="B6" s="11" t="str">
        <f>+'6002'!B5</f>
        <v>ECO-BUR(2C) Con 4LT</v>
      </c>
      <c r="C6" s="12">
        <f>+'6002'!AC13</f>
        <v>-107.88407135009766</v>
      </c>
      <c r="D6" s="12">
        <f>+'6002'!AD13</f>
        <v>-73.045860290527344</v>
      </c>
      <c r="E6" s="12">
        <f>+'6002'!AE13</f>
        <v>0.97</v>
      </c>
      <c r="F6" s="12">
        <f>+'6004'!AC13</f>
        <v>-108.71852874755859</v>
      </c>
      <c r="G6" s="12">
        <f>+'6004'!AD13</f>
        <v>-69.924369812011719</v>
      </c>
      <c r="H6" s="12">
        <f>+'6004'!AE13</f>
        <v>0.96</v>
      </c>
      <c r="I6" s="12">
        <f>+'6005'!AC13</f>
        <v>-129.69099426269531</v>
      </c>
      <c r="J6" s="12">
        <f>+'6005'!AD13</f>
        <v>-86.01953125</v>
      </c>
      <c r="K6" s="13">
        <f>+'6005'!AE13</f>
        <v>0.98</v>
      </c>
    </row>
    <row r="7" spans="2:11" x14ac:dyDescent="0.25">
      <c r="B7" s="11" t="str">
        <f>+'6002'!B6</f>
        <v>BASE Sin 4LT</v>
      </c>
      <c r="C7" s="12">
        <f>+'6002'!AC14</f>
        <v>-157.9393310546875</v>
      </c>
      <c r="D7" s="12">
        <f>+'6002'!AD14</f>
        <v>-22.9906005859375</v>
      </c>
      <c r="E7" s="12">
        <f>+'6002'!AE14</f>
        <v>0.95</v>
      </c>
      <c r="F7" s="12">
        <f>+'6004'!AC14</f>
        <v>-163.00198364257813</v>
      </c>
      <c r="G7" s="12">
        <f>+'6004'!AD14</f>
        <v>-15.640914916992188</v>
      </c>
      <c r="H7" s="12">
        <f>+'6004'!AE14</f>
        <v>0.94</v>
      </c>
      <c r="I7" s="12">
        <f>+'6005'!AC14</f>
        <v>-179.3133544921875</v>
      </c>
      <c r="J7" s="12">
        <f>+'6005'!AD14</f>
        <v>-36.397171020507813</v>
      </c>
      <c r="K7" s="13">
        <f>+'6005'!AE14</f>
        <v>0.95</v>
      </c>
    </row>
    <row r="8" spans="2:11" x14ac:dyDescent="0.25">
      <c r="B8" s="11" t="str">
        <f>+'6002'!B7</f>
        <v>VEL-DOM(5A) Sin 4LT</v>
      </c>
      <c r="C8" s="12">
        <f>+'6002'!AC15</f>
        <v>-110.30551147460938</v>
      </c>
      <c r="D8" s="12">
        <f>+'6002'!AD15</f>
        <v>-70.624420166015625</v>
      </c>
      <c r="E8" s="12">
        <f>+'6002'!AE15</f>
        <v>0.96</v>
      </c>
      <c r="F8" s="12">
        <f>+'6004'!AC15</f>
        <v>-114.82535552978516</v>
      </c>
      <c r="G8" s="12">
        <f>+'6004'!AD15</f>
        <v>-63.817543029785156</v>
      </c>
      <c r="H8" s="12">
        <f>+'6004'!AE15</f>
        <v>0.95</v>
      </c>
      <c r="I8" s="12">
        <f>+'6005'!AC15</f>
        <v>-121.81523132324219</v>
      </c>
      <c r="J8" s="12">
        <f>+'6005'!AD15</f>
        <v>-93.895294189453125</v>
      </c>
      <c r="K8" s="13">
        <f>+'6005'!AE15</f>
        <v>0.96</v>
      </c>
    </row>
    <row r="9" spans="2:11" ht="15.75" thickBot="1" x14ac:dyDescent="0.3">
      <c r="B9" s="14" t="str">
        <f>+'6002'!B8</f>
        <v>ECO-BUR(2C) Sin 4LT</v>
      </c>
      <c r="C9" s="15">
        <f>+'6002'!AC16</f>
        <v>-86.72265625</v>
      </c>
      <c r="D9" s="15">
        <f>+'6002'!AD16</f>
        <v>-94.207275390625</v>
      </c>
      <c r="E9" s="15">
        <f>+'6002'!AE16</f>
        <v>0.96</v>
      </c>
      <c r="F9" s="15">
        <f>+'6004'!AC16</f>
        <v>-90.350410461425781</v>
      </c>
      <c r="G9" s="15">
        <f>+'6004'!AD16</f>
        <v>-88.292488098144531</v>
      </c>
      <c r="H9" s="15">
        <f>+'6004'!AE16</f>
        <v>0.95</v>
      </c>
      <c r="I9" s="15">
        <f>+'6005'!AC16</f>
        <v>-96.677902221679688</v>
      </c>
      <c r="J9" s="15">
        <f>+'6005'!AD16</f>
        <v>-119.03262329101563</v>
      </c>
      <c r="K9" s="16">
        <f>+'6005'!AE16</f>
        <v>0.96</v>
      </c>
    </row>
  </sheetData>
  <mergeCells count="4">
    <mergeCell ref="B2:B3"/>
    <mergeCell ref="C2:E2"/>
    <mergeCell ref="F2:H2"/>
    <mergeCell ref="I2:K2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="85" zoomScaleNormal="85" workbookViewId="0">
      <selection activeCell="C15" sqref="C15"/>
    </sheetView>
  </sheetViews>
  <sheetFormatPr baseColWidth="10" defaultColWidth="11.42578125" defaultRowHeight="13.5" x14ac:dyDescent="0.25"/>
  <cols>
    <col min="1" max="1" width="5.5703125" style="1" bestFit="1" customWidth="1"/>
    <col min="2" max="2" width="27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6002</v>
      </c>
      <c r="B3" s="5" t="s">
        <v>10</v>
      </c>
      <c r="C3" s="3">
        <v>145.76737976074219</v>
      </c>
      <c r="D3" s="3">
        <v>155.30293273925781</v>
      </c>
      <c r="E3" s="3">
        <v>165.82339477539063</v>
      </c>
      <c r="F3" s="3">
        <v>165.11174011230469</v>
      </c>
      <c r="G3" s="3">
        <v>164.916259765625</v>
      </c>
      <c r="H3" s="3">
        <v>146.80238342285156</v>
      </c>
      <c r="I3" s="3">
        <v>129.1929931640625</v>
      </c>
      <c r="J3" s="3">
        <v>111.5457763671875</v>
      </c>
      <c r="K3" s="3">
        <v>10.98417854309082</v>
      </c>
      <c r="L3" s="3">
        <v>-97.598770141601563</v>
      </c>
      <c r="M3" s="3">
        <v>-137.85675048828125</v>
      </c>
      <c r="N3" s="3">
        <v>-152.70655822753906</v>
      </c>
      <c r="O3" s="3">
        <v>-168.11648559570313</v>
      </c>
      <c r="P3" s="3">
        <v>-180.929931640625</v>
      </c>
      <c r="Q3" s="3">
        <v>-178.06434631347656</v>
      </c>
      <c r="R3" s="3">
        <v>-169.56166076660156</v>
      </c>
      <c r="S3" s="3">
        <v>-159.10212707519531</v>
      </c>
      <c r="T3" s="3">
        <v>-151.64935302734375</v>
      </c>
      <c r="U3" s="3">
        <v>-143.44944763183594</v>
      </c>
      <c r="V3" s="3">
        <v>-131.20487976074219</v>
      </c>
      <c r="W3" s="3">
        <v>-117.1431884765625</v>
      </c>
      <c r="X3" s="3">
        <v>-102.02046966552734</v>
      </c>
      <c r="Y3" s="3">
        <v>-85.69158935546875</v>
      </c>
      <c r="Z3" s="3">
        <v>-66.230247497558594</v>
      </c>
      <c r="AA3" s="3">
        <v>-41.16912841796875</v>
      </c>
      <c r="AB3" s="3">
        <v>-8.9893951416015625</v>
      </c>
      <c r="AC3" s="3">
        <f t="shared" ref="AC3:AC8" si="0">+MIN(C3:W3)</f>
        <v>-180.929931640625</v>
      </c>
    </row>
    <row r="4" spans="1:31" x14ac:dyDescent="0.25">
      <c r="A4" s="5">
        <v>6002</v>
      </c>
      <c r="B4" s="5" t="s">
        <v>13</v>
      </c>
      <c r="C4" s="3">
        <v>167.09901428222656</v>
      </c>
      <c r="D4" s="3">
        <v>176.81364440917969</v>
      </c>
      <c r="E4" s="3">
        <v>187.65560913085938</v>
      </c>
      <c r="F4" s="3">
        <v>185.96145629882813</v>
      </c>
      <c r="G4" s="3">
        <v>177.87985229492188</v>
      </c>
      <c r="H4" s="3">
        <v>159.71533203125</v>
      </c>
      <c r="I4" s="3">
        <v>142.23652648925781</v>
      </c>
      <c r="J4" s="3">
        <v>124.70786285400391</v>
      </c>
      <c r="K4" s="3">
        <v>15.119864463806152</v>
      </c>
      <c r="L4" s="3">
        <v>-93.48895263671875</v>
      </c>
      <c r="M4" s="3">
        <v>-124.82064056396484</v>
      </c>
      <c r="N4" s="3">
        <v>-141.2244873046875</v>
      </c>
      <c r="O4" s="3">
        <v>-155.28103637695313</v>
      </c>
      <c r="P4" s="3">
        <v>-161.55841064453125</v>
      </c>
      <c r="Q4" s="3">
        <v>-155.96417236328125</v>
      </c>
      <c r="R4" s="3">
        <v>-146.89425659179688</v>
      </c>
      <c r="S4" s="3">
        <v>-137.79048156738281</v>
      </c>
      <c r="T4" s="3">
        <v>-131.42359924316406</v>
      </c>
      <c r="U4" s="3">
        <v>-120.14817810058594</v>
      </c>
      <c r="V4" s="3">
        <v>-107.06359100341797</v>
      </c>
      <c r="W4" s="3">
        <v>-91.926116943359375</v>
      </c>
      <c r="X4" s="3">
        <v>-75.609298706054688</v>
      </c>
      <c r="Y4" s="3">
        <v>-56.7064208984375</v>
      </c>
      <c r="Z4" s="3">
        <v>-31.714963912963867</v>
      </c>
      <c r="AA4" s="3">
        <v>0.34832575917243958</v>
      </c>
      <c r="AB4" s="3">
        <v>38.156272888183594</v>
      </c>
      <c r="AC4" s="3">
        <f t="shared" si="0"/>
        <v>-161.55841064453125</v>
      </c>
    </row>
    <row r="5" spans="1:31" x14ac:dyDescent="0.25">
      <c r="A5" s="5">
        <v>6002</v>
      </c>
      <c r="B5" s="5" t="s">
        <v>11</v>
      </c>
      <c r="C5" s="3">
        <v>210.17544555664063</v>
      </c>
      <c r="D5" s="3">
        <v>222.59884643554688</v>
      </c>
      <c r="E5" s="3">
        <v>227.7972412109375</v>
      </c>
      <c r="F5" s="3">
        <v>221.93865966796875</v>
      </c>
      <c r="G5" s="3">
        <v>206.65493774414063</v>
      </c>
      <c r="H5" s="3">
        <v>192.0447998046875</v>
      </c>
      <c r="I5" s="3">
        <v>178.51083374023438</v>
      </c>
      <c r="J5" s="3">
        <v>139.27189636230469</v>
      </c>
      <c r="K5" s="3">
        <v>28.195259094238281</v>
      </c>
      <c r="L5" s="3">
        <v>-70.5697021484375</v>
      </c>
      <c r="M5" s="3">
        <v>-79.925361633300781</v>
      </c>
      <c r="N5" s="3">
        <v>-94.312026977539063</v>
      </c>
      <c r="O5" s="3">
        <v>-105.06616973876953</v>
      </c>
      <c r="P5" s="3">
        <v>-107.88407135009766</v>
      </c>
      <c r="Q5" s="3">
        <v>-100.72426605224609</v>
      </c>
      <c r="R5" s="3">
        <v>-87.561920166015625</v>
      </c>
      <c r="S5" s="3">
        <v>-73.535614013671875</v>
      </c>
      <c r="T5" s="3">
        <v>-58.437000274658203</v>
      </c>
      <c r="U5" s="3">
        <v>-45.084941864013672</v>
      </c>
      <c r="V5" s="3">
        <v>-28.721246719360352</v>
      </c>
      <c r="W5" s="3">
        <v>-11.675162315368652</v>
      </c>
      <c r="X5" s="3">
        <v>7.5051279067993164</v>
      </c>
      <c r="Y5" s="3">
        <v>28.367774963378906</v>
      </c>
      <c r="Z5" s="3">
        <v>51.526607513427734</v>
      </c>
      <c r="AA5" s="3">
        <v>77.056266784667969</v>
      </c>
      <c r="AB5" s="3">
        <v>106.97218322753906</v>
      </c>
      <c r="AC5" s="3">
        <f t="shared" si="0"/>
        <v>-107.88407135009766</v>
      </c>
    </row>
    <row r="6" spans="1:31" x14ac:dyDescent="0.25">
      <c r="A6" s="5">
        <v>6002</v>
      </c>
      <c r="B6" s="5" t="s">
        <v>12</v>
      </c>
      <c r="C6" s="3">
        <v>356.1768798828125</v>
      </c>
      <c r="D6" s="3">
        <v>325.80865478515625</v>
      </c>
      <c r="E6" s="3">
        <v>290.03427124023438</v>
      </c>
      <c r="F6" s="3">
        <v>254.59725952148438</v>
      </c>
      <c r="G6" s="3">
        <v>220.15673828125</v>
      </c>
      <c r="H6" s="3">
        <v>186.72027587890625</v>
      </c>
      <c r="I6" s="3">
        <v>154.29597473144531</v>
      </c>
      <c r="J6" s="3">
        <v>121.83094024658203</v>
      </c>
      <c r="K6" s="3">
        <v>26.470792770385742</v>
      </c>
      <c r="L6" s="3">
        <v>-80.641899108886719</v>
      </c>
      <c r="M6" s="3">
        <v>-122.78742980957031</v>
      </c>
      <c r="N6" s="3">
        <v>-133.32423400878906</v>
      </c>
      <c r="O6" s="3">
        <v>-142.80795288085938</v>
      </c>
      <c r="P6" s="3">
        <v>-151.37109375</v>
      </c>
      <c r="Q6" s="3">
        <v>-156.09417724609375</v>
      </c>
      <c r="R6" s="3">
        <v>-157.9393310546875</v>
      </c>
      <c r="S6" s="3">
        <v>-156.16793823242188</v>
      </c>
      <c r="T6" s="3">
        <v>-153.26481628417969</v>
      </c>
      <c r="U6" s="3">
        <v>-146.29637145996094</v>
      </c>
      <c r="V6" s="3">
        <v>-131.03939819335938</v>
      </c>
      <c r="W6" s="3">
        <v>-114.48788452148438</v>
      </c>
      <c r="X6" s="3">
        <v>-96.382759094238281</v>
      </c>
      <c r="Y6" s="3">
        <v>-75.788101196289063</v>
      </c>
      <c r="Z6" s="3">
        <v>-52.275966644287109</v>
      </c>
      <c r="AA6" s="3">
        <v>-20.77256965637207</v>
      </c>
      <c r="AB6" s="3">
        <v>22.953676223754883</v>
      </c>
      <c r="AC6" s="3">
        <f t="shared" si="0"/>
        <v>-157.9393310546875</v>
      </c>
    </row>
    <row r="7" spans="1:31" x14ac:dyDescent="0.25">
      <c r="A7" s="5">
        <v>6002</v>
      </c>
      <c r="B7" s="5" t="s">
        <v>14</v>
      </c>
      <c r="C7" s="3">
        <v>356.17681884765625</v>
      </c>
      <c r="D7" s="3">
        <v>325.80865478515625</v>
      </c>
      <c r="E7" s="3">
        <v>290.03427124023438</v>
      </c>
      <c r="F7" s="3">
        <v>254.59725952148438</v>
      </c>
      <c r="G7" s="3">
        <v>220.15672302246094</v>
      </c>
      <c r="H7" s="3">
        <v>186.72027587890625</v>
      </c>
      <c r="I7" s="3">
        <v>167.67108154296875</v>
      </c>
      <c r="J7" s="3">
        <v>148.40278625488281</v>
      </c>
      <c r="K7" s="3">
        <v>38.735363006591797</v>
      </c>
      <c r="L7" s="3">
        <v>-68.226280212402344</v>
      </c>
      <c r="M7" s="3">
        <v>-84.317764282226563</v>
      </c>
      <c r="N7" s="3">
        <v>-93.501945495605469</v>
      </c>
      <c r="O7" s="3">
        <v>-101.70853424072266</v>
      </c>
      <c r="P7" s="3">
        <v>-108.29254150390625</v>
      </c>
      <c r="Q7" s="3">
        <v>-110.30551147460938</v>
      </c>
      <c r="R7" s="3">
        <v>-107.5953369140625</v>
      </c>
      <c r="S7" s="3">
        <v>-101.85163879394531</v>
      </c>
      <c r="T7" s="3">
        <v>-94.350593566894531</v>
      </c>
      <c r="U7" s="3">
        <v>-77.7965087890625</v>
      </c>
      <c r="V7" s="3">
        <v>-54.266059875488281</v>
      </c>
      <c r="W7" s="3">
        <v>-12.695773124694824</v>
      </c>
      <c r="AC7" s="3">
        <f t="shared" si="0"/>
        <v>-110.30551147460938</v>
      </c>
    </row>
    <row r="8" spans="1:31" x14ac:dyDescent="0.25">
      <c r="A8" s="5">
        <v>6002</v>
      </c>
      <c r="B8" s="5" t="s">
        <v>15</v>
      </c>
      <c r="C8" s="3">
        <v>378.42041015625</v>
      </c>
      <c r="D8" s="3">
        <v>350.21279907226563</v>
      </c>
      <c r="E8" s="3">
        <v>317.336181640625</v>
      </c>
      <c r="F8" s="3">
        <v>284.7938232421875</v>
      </c>
      <c r="G8" s="3">
        <v>253.20980834960938</v>
      </c>
      <c r="H8" s="3">
        <v>222.59219360351563</v>
      </c>
      <c r="I8" s="3">
        <v>197.03158569335938</v>
      </c>
      <c r="J8" s="3">
        <v>158.02482604980469</v>
      </c>
      <c r="K8" s="3">
        <v>48.220706939697266</v>
      </c>
      <c r="L8" s="3">
        <v>-46.578102111816406</v>
      </c>
      <c r="M8" s="3">
        <v>-57.068378448486328</v>
      </c>
      <c r="N8" s="3">
        <v>-66.474609375</v>
      </c>
      <c r="O8" s="3">
        <v>-75.361610412597656</v>
      </c>
      <c r="P8" s="3">
        <v>-83.26318359375</v>
      </c>
      <c r="Q8" s="3">
        <v>-86.72265625</v>
      </c>
      <c r="R8" s="3">
        <v>-84.899589538574219</v>
      </c>
      <c r="S8" s="3">
        <v>-81.487396240234375</v>
      </c>
      <c r="T8" s="3">
        <v>-76.674140930175781</v>
      </c>
      <c r="U8" s="3">
        <v>-62.101409912109375</v>
      </c>
      <c r="V8" s="3">
        <v>-44.456344604492188</v>
      </c>
      <c r="W8" s="3">
        <v>-24.585060119628906</v>
      </c>
      <c r="X8" s="3">
        <v>-1.5937179327011108</v>
      </c>
      <c r="Y8" s="3">
        <v>23.991289138793945</v>
      </c>
      <c r="Z8" s="3">
        <v>72.171058654785156</v>
      </c>
      <c r="AA8" s="3">
        <v>133.75819396972656</v>
      </c>
      <c r="AC8" s="3">
        <f t="shared" si="0"/>
        <v>-86.72265625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H12" si="1">+HLOOKUP(C$10,$C$2:$AB$8,$A11,FALSE)</f>
        <v>-8.9893951416015625</v>
      </c>
      <c r="D11" s="3">
        <f t="shared" si="1"/>
        <v>-41.16912841796875</v>
      </c>
      <c r="E11" s="3">
        <f t="shared" si="1"/>
        <v>-66.230247497558594</v>
      </c>
      <c r="F11" s="3">
        <f t="shared" ref="C11:P16" si="2">+HLOOKUP(F$10,$C$2:$AB$8,$A11,FALSE)</f>
        <v>-85.69158935546875</v>
      </c>
      <c r="G11" s="3">
        <f t="shared" si="2"/>
        <v>-102.02046966552734</v>
      </c>
      <c r="H11" s="3">
        <f t="shared" si="2"/>
        <v>-117.1431884765625</v>
      </c>
      <c r="I11" s="3">
        <f t="shared" si="2"/>
        <v>-131.20487976074219</v>
      </c>
      <c r="J11" s="3">
        <f t="shared" si="2"/>
        <v>-143.44944763183594</v>
      </c>
      <c r="K11" s="3">
        <f t="shared" si="2"/>
        <v>-151.64935302734375</v>
      </c>
      <c r="L11" s="3">
        <f t="shared" si="2"/>
        <v>-159.10212707519531</v>
      </c>
      <c r="M11" s="3">
        <f t="shared" si="2"/>
        <v>-169.56166076660156</v>
      </c>
      <c r="N11" s="3">
        <f>+HLOOKUP(N$10,$C$2:$AB$8,$A11,FALSE)</f>
        <v>-178.06434631347656</v>
      </c>
      <c r="O11" s="3">
        <f>+HLOOKUP(O$10,$C$2:$AB$8,$A11,FALSE)</f>
        <v>-180.929931640625</v>
      </c>
      <c r="P11" s="3">
        <f t="shared" ref="P11:AB16" si="3">+HLOOKUP(P$10,$C$2:$AB$8,$A11,FALSE)</f>
        <v>-168.11648559570313</v>
      </c>
      <c r="Q11" s="3">
        <f t="shared" si="3"/>
        <v>-152.70655822753906</v>
      </c>
      <c r="R11" s="3">
        <f t="shared" si="3"/>
        <v>-137.85675048828125</v>
      </c>
      <c r="S11" s="3">
        <f t="shared" si="3"/>
        <v>-97.598770141601563</v>
      </c>
      <c r="T11" s="3">
        <f t="shared" si="3"/>
        <v>10.98417854309082</v>
      </c>
      <c r="U11" s="3">
        <f t="shared" si="3"/>
        <v>111.5457763671875</v>
      </c>
      <c r="V11" s="3">
        <f t="shared" si="3"/>
        <v>129.1929931640625</v>
      </c>
      <c r="W11" s="3">
        <f t="shared" si="3"/>
        <v>146.80238342285156</v>
      </c>
      <c r="X11" s="3">
        <f t="shared" si="3"/>
        <v>164.916259765625</v>
      </c>
      <c r="Y11" s="3">
        <f t="shared" si="3"/>
        <v>165.11174011230469</v>
      </c>
      <c r="Z11" s="3">
        <f t="shared" si="3"/>
        <v>165.82339477539063</v>
      </c>
      <c r="AA11" s="3">
        <f t="shared" si="3"/>
        <v>155.30293273925781</v>
      </c>
      <c r="AB11" s="3">
        <f t="shared" si="3"/>
        <v>145.76737976074219</v>
      </c>
      <c r="AC11" s="3">
        <f t="shared" ref="AC11:AC16" si="4">+MIN(C11:W11)</f>
        <v>-180.929931640625</v>
      </c>
      <c r="AE11" s="1">
        <f>+HLOOKUP($AC11,$C11:$AB$17,7,FALSE)</f>
        <v>0.97</v>
      </c>
    </row>
    <row r="12" spans="1:31" x14ac:dyDescent="0.25">
      <c r="A12" s="5">
        <f>+A11+1</f>
        <v>3</v>
      </c>
      <c r="B12" s="5" t="str">
        <f t="shared" ref="B12:B15" si="5">+B4</f>
        <v>VEL-DOM(5A) Con 4LT</v>
      </c>
      <c r="C12" s="3">
        <f t="shared" si="1"/>
        <v>38.156272888183594</v>
      </c>
      <c r="D12" s="3">
        <f t="shared" si="1"/>
        <v>0.34832575917243958</v>
      </c>
      <c r="E12" s="3">
        <f t="shared" si="1"/>
        <v>-31.714963912963867</v>
      </c>
      <c r="F12" s="3">
        <f t="shared" si="1"/>
        <v>-56.7064208984375</v>
      </c>
      <c r="G12" s="3">
        <f t="shared" si="1"/>
        <v>-75.609298706054688</v>
      </c>
      <c r="H12" s="3">
        <f t="shared" si="1"/>
        <v>-91.926116943359375</v>
      </c>
      <c r="I12" s="3">
        <f t="shared" si="2"/>
        <v>-107.06359100341797</v>
      </c>
      <c r="J12" s="3">
        <f t="shared" si="2"/>
        <v>-120.14817810058594</v>
      </c>
      <c r="K12" s="3">
        <f t="shared" si="2"/>
        <v>-131.42359924316406</v>
      </c>
      <c r="L12" s="3">
        <f t="shared" si="2"/>
        <v>-137.79048156738281</v>
      </c>
      <c r="M12" s="3">
        <f t="shared" si="2"/>
        <v>-146.89425659179688</v>
      </c>
      <c r="N12" s="3">
        <f t="shared" ref="N12:O16" si="6">+HLOOKUP(N$10,$C$2:$AB$8,$A12,FALSE)</f>
        <v>-155.96417236328125</v>
      </c>
      <c r="O12" s="3">
        <f t="shared" si="6"/>
        <v>-161.55841064453125</v>
      </c>
      <c r="P12" s="3">
        <f t="shared" si="3"/>
        <v>-155.28103637695313</v>
      </c>
      <c r="Q12" s="3">
        <f t="shared" si="3"/>
        <v>-141.2244873046875</v>
      </c>
      <c r="R12" s="3">
        <f t="shared" si="3"/>
        <v>-124.82064056396484</v>
      </c>
      <c r="S12" s="3">
        <f t="shared" si="3"/>
        <v>-93.48895263671875</v>
      </c>
      <c r="T12" s="3">
        <f t="shared" si="3"/>
        <v>15.119864463806152</v>
      </c>
      <c r="U12" s="3">
        <f t="shared" si="3"/>
        <v>124.70786285400391</v>
      </c>
      <c r="V12" s="3">
        <f t="shared" si="3"/>
        <v>142.23652648925781</v>
      </c>
      <c r="W12" s="3">
        <f t="shared" si="3"/>
        <v>159.71533203125</v>
      </c>
      <c r="X12" s="3">
        <f t="shared" si="3"/>
        <v>177.87985229492188</v>
      </c>
      <c r="Y12" s="3">
        <f t="shared" si="3"/>
        <v>185.96145629882813</v>
      </c>
      <c r="Z12" s="3">
        <f t="shared" si="3"/>
        <v>187.65560913085938</v>
      </c>
      <c r="AA12" s="3">
        <f t="shared" si="3"/>
        <v>176.81364440917969</v>
      </c>
      <c r="AB12" s="3">
        <f t="shared" si="3"/>
        <v>167.09901428222656</v>
      </c>
      <c r="AC12" s="3">
        <f t="shared" si="4"/>
        <v>-161.55841064453125</v>
      </c>
      <c r="AD12" s="3">
        <f>+$AC$11-AC12</f>
        <v>-19.37152099609375</v>
      </c>
      <c r="AE12" s="1">
        <f>+HLOOKUP($AC12,$C12:$AB$17,6,FALSE)</f>
        <v>0.97</v>
      </c>
    </row>
    <row r="13" spans="1:31" x14ac:dyDescent="0.25">
      <c r="A13" s="5">
        <f t="shared" ref="A13:A16" si="7">+A12+1</f>
        <v>4</v>
      </c>
      <c r="B13" s="5" t="str">
        <f t="shared" si="5"/>
        <v>ECO-BUR(2C) Con 4LT</v>
      </c>
      <c r="C13" s="3">
        <f t="shared" si="2"/>
        <v>106.97218322753906</v>
      </c>
      <c r="D13" s="3">
        <f t="shared" si="2"/>
        <v>77.056266784667969</v>
      </c>
      <c r="E13" s="3">
        <f t="shared" si="2"/>
        <v>51.526607513427734</v>
      </c>
      <c r="F13" s="3">
        <f t="shared" si="2"/>
        <v>28.367774963378906</v>
      </c>
      <c r="G13" s="3">
        <f t="shared" si="2"/>
        <v>7.5051279067993164</v>
      </c>
      <c r="H13" s="3">
        <f t="shared" si="2"/>
        <v>-11.675162315368652</v>
      </c>
      <c r="I13" s="3">
        <f t="shared" si="2"/>
        <v>-28.721246719360352</v>
      </c>
      <c r="J13" s="3">
        <f t="shared" si="2"/>
        <v>-45.084941864013672</v>
      </c>
      <c r="K13" s="3">
        <f t="shared" si="2"/>
        <v>-58.437000274658203</v>
      </c>
      <c r="L13" s="3">
        <f t="shared" si="2"/>
        <v>-73.535614013671875</v>
      </c>
      <c r="M13" s="3">
        <f t="shared" si="2"/>
        <v>-87.561920166015625</v>
      </c>
      <c r="N13" s="3">
        <f t="shared" si="6"/>
        <v>-100.72426605224609</v>
      </c>
      <c r="O13" s="3">
        <f t="shared" si="6"/>
        <v>-107.88407135009766</v>
      </c>
      <c r="P13" s="3">
        <f t="shared" si="3"/>
        <v>-105.06616973876953</v>
      </c>
      <c r="Q13" s="3">
        <f t="shared" si="3"/>
        <v>-94.312026977539063</v>
      </c>
      <c r="R13" s="3">
        <f t="shared" si="3"/>
        <v>-79.925361633300781</v>
      </c>
      <c r="S13" s="3">
        <f t="shared" si="3"/>
        <v>-70.5697021484375</v>
      </c>
      <c r="T13" s="3">
        <f t="shared" si="3"/>
        <v>28.195259094238281</v>
      </c>
      <c r="U13" s="3">
        <f t="shared" si="3"/>
        <v>139.27189636230469</v>
      </c>
      <c r="V13" s="3">
        <f t="shared" si="3"/>
        <v>178.51083374023438</v>
      </c>
      <c r="W13" s="3">
        <f t="shared" si="3"/>
        <v>192.0447998046875</v>
      </c>
      <c r="X13" s="3">
        <f t="shared" si="3"/>
        <v>206.65493774414063</v>
      </c>
      <c r="Y13" s="3">
        <f t="shared" si="3"/>
        <v>221.93865966796875</v>
      </c>
      <c r="Z13" s="3">
        <f t="shared" si="3"/>
        <v>227.7972412109375</v>
      </c>
      <c r="AA13" s="3">
        <f t="shared" si="3"/>
        <v>222.59884643554688</v>
      </c>
      <c r="AB13" s="3">
        <f t="shared" si="3"/>
        <v>210.17544555664063</v>
      </c>
      <c r="AC13" s="3">
        <f t="shared" si="4"/>
        <v>-107.88407135009766</v>
      </c>
      <c r="AD13" s="3">
        <f t="shared" ref="AD13:AD16" si="8">+$AC$11-AC13</f>
        <v>-73.045860290527344</v>
      </c>
      <c r="AE13" s="1">
        <f>+HLOOKUP($AC13,$C13:$AB$17,5,FALSE)</f>
        <v>0.97</v>
      </c>
    </row>
    <row r="14" spans="1:31" x14ac:dyDescent="0.25">
      <c r="A14" s="5">
        <f t="shared" si="7"/>
        <v>5</v>
      </c>
      <c r="B14" s="5" t="str">
        <f t="shared" si="5"/>
        <v>BASE Sin 4LT</v>
      </c>
      <c r="C14" s="3">
        <f t="shared" si="2"/>
        <v>22.953676223754883</v>
      </c>
      <c r="D14" s="3">
        <f t="shared" si="2"/>
        <v>-20.77256965637207</v>
      </c>
      <c r="E14" s="3">
        <f t="shared" si="2"/>
        <v>-52.275966644287109</v>
      </c>
      <c r="F14" s="3">
        <f t="shared" si="2"/>
        <v>-75.788101196289063</v>
      </c>
      <c r="G14" s="3">
        <f t="shared" si="2"/>
        <v>-96.382759094238281</v>
      </c>
      <c r="H14" s="3">
        <f t="shared" si="2"/>
        <v>-114.48788452148438</v>
      </c>
      <c r="I14" s="3">
        <f t="shared" si="2"/>
        <v>-131.03939819335938</v>
      </c>
      <c r="J14" s="3">
        <f t="shared" si="2"/>
        <v>-146.29637145996094</v>
      </c>
      <c r="K14" s="3">
        <f t="shared" si="2"/>
        <v>-153.26481628417969</v>
      </c>
      <c r="L14" s="3">
        <f t="shared" si="2"/>
        <v>-156.16793823242188</v>
      </c>
      <c r="M14" s="3">
        <f t="shared" si="2"/>
        <v>-157.9393310546875</v>
      </c>
      <c r="N14" s="3">
        <f t="shared" si="6"/>
        <v>-156.09417724609375</v>
      </c>
      <c r="O14" s="3">
        <f t="shared" si="6"/>
        <v>-151.37109375</v>
      </c>
      <c r="P14" s="3">
        <f t="shared" si="3"/>
        <v>-142.80795288085938</v>
      </c>
      <c r="Q14" s="3">
        <f t="shared" si="3"/>
        <v>-133.32423400878906</v>
      </c>
      <c r="R14" s="3">
        <f t="shared" si="3"/>
        <v>-122.78742980957031</v>
      </c>
      <c r="S14" s="3">
        <f t="shared" si="3"/>
        <v>-80.641899108886719</v>
      </c>
      <c r="T14" s="3">
        <f t="shared" si="3"/>
        <v>26.470792770385742</v>
      </c>
      <c r="U14" s="3">
        <f t="shared" si="3"/>
        <v>121.83094024658203</v>
      </c>
      <c r="V14" s="3">
        <f t="shared" si="3"/>
        <v>154.29597473144531</v>
      </c>
      <c r="W14" s="3">
        <f t="shared" si="3"/>
        <v>186.72027587890625</v>
      </c>
      <c r="X14" s="3">
        <f t="shared" si="3"/>
        <v>220.15673828125</v>
      </c>
      <c r="Y14" s="3">
        <f t="shared" si="3"/>
        <v>254.59725952148438</v>
      </c>
      <c r="Z14" s="3">
        <f t="shared" si="3"/>
        <v>290.03427124023438</v>
      </c>
      <c r="AA14" s="3">
        <f t="shared" si="3"/>
        <v>325.80865478515625</v>
      </c>
      <c r="AB14" s="3">
        <f t="shared" si="3"/>
        <v>356.1768798828125</v>
      </c>
      <c r="AC14" s="3">
        <f t="shared" si="4"/>
        <v>-157.9393310546875</v>
      </c>
      <c r="AD14" s="3">
        <f t="shared" si="8"/>
        <v>-22.9906005859375</v>
      </c>
      <c r="AE14" s="1">
        <f>+HLOOKUP($AC14,$C14:$AB$17,4,FALSE)</f>
        <v>0.95</v>
      </c>
    </row>
    <row r="15" spans="1:31" x14ac:dyDescent="0.25">
      <c r="A15" s="5">
        <f t="shared" si="7"/>
        <v>6</v>
      </c>
      <c r="B15" s="5" t="str">
        <f t="shared" si="5"/>
        <v>VEL-DOM(5A) Sin 4LT</v>
      </c>
      <c r="C15" s="3"/>
      <c r="D15" s="3"/>
      <c r="E15" s="3"/>
      <c r="F15" s="3"/>
      <c r="G15" s="3"/>
      <c r="H15" s="3">
        <f t="shared" si="2"/>
        <v>-12.695773124694824</v>
      </c>
      <c r="I15" s="3">
        <f t="shared" si="2"/>
        <v>-54.266059875488281</v>
      </c>
      <c r="J15" s="3">
        <f t="shared" si="2"/>
        <v>-77.7965087890625</v>
      </c>
      <c r="K15" s="3">
        <f t="shared" si="2"/>
        <v>-94.350593566894531</v>
      </c>
      <c r="L15" s="3">
        <f t="shared" si="2"/>
        <v>-101.85163879394531</v>
      </c>
      <c r="M15" s="3">
        <f t="shared" si="2"/>
        <v>-107.5953369140625</v>
      </c>
      <c r="N15" s="3">
        <f t="shared" si="2"/>
        <v>-110.30551147460938</v>
      </c>
      <c r="O15" s="3">
        <f t="shared" si="2"/>
        <v>-108.29254150390625</v>
      </c>
      <c r="P15" s="3">
        <f t="shared" si="2"/>
        <v>-101.70853424072266</v>
      </c>
      <c r="Q15" s="3">
        <f t="shared" si="3"/>
        <v>-93.501945495605469</v>
      </c>
      <c r="R15" s="3">
        <f t="shared" si="3"/>
        <v>-84.317764282226563</v>
      </c>
      <c r="S15" s="3">
        <f t="shared" si="3"/>
        <v>-68.226280212402344</v>
      </c>
      <c r="T15" s="3">
        <f t="shared" si="3"/>
        <v>38.735363006591797</v>
      </c>
      <c r="U15" s="3">
        <f t="shared" si="3"/>
        <v>148.40278625488281</v>
      </c>
      <c r="V15" s="3">
        <f t="shared" si="3"/>
        <v>167.67108154296875</v>
      </c>
      <c r="W15" s="3">
        <f t="shared" si="3"/>
        <v>186.72027587890625</v>
      </c>
      <c r="X15" s="3">
        <f t="shared" si="3"/>
        <v>220.15672302246094</v>
      </c>
      <c r="Y15" s="3">
        <f t="shared" si="3"/>
        <v>254.59725952148438</v>
      </c>
      <c r="Z15" s="3">
        <f t="shared" si="3"/>
        <v>290.03427124023438</v>
      </c>
      <c r="AA15" s="3">
        <f t="shared" si="3"/>
        <v>325.80865478515625</v>
      </c>
      <c r="AB15" s="3">
        <f t="shared" si="3"/>
        <v>356.17681884765625</v>
      </c>
      <c r="AC15" s="3">
        <f t="shared" si="4"/>
        <v>-110.30551147460938</v>
      </c>
      <c r="AD15" s="3">
        <f t="shared" si="8"/>
        <v>-70.624420166015625</v>
      </c>
      <c r="AE15" s="1">
        <f>+HLOOKUP($AC15,$C15:$AB$17,3,FALSE)</f>
        <v>0.96</v>
      </c>
    </row>
    <row r="16" spans="1:31" x14ac:dyDescent="0.25">
      <c r="A16" s="5">
        <f t="shared" si="7"/>
        <v>7</v>
      </c>
      <c r="B16" s="5" t="str">
        <f>+B8</f>
        <v>ECO-BUR(2C) Sin 4LT</v>
      </c>
      <c r="C16" s="3"/>
      <c r="D16" s="3">
        <f t="shared" si="2"/>
        <v>133.75819396972656</v>
      </c>
      <c r="E16" s="3">
        <f t="shared" si="2"/>
        <v>72.171058654785156</v>
      </c>
      <c r="F16" s="3">
        <f t="shared" si="2"/>
        <v>23.991289138793945</v>
      </c>
      <c r="G16" s="3">
        <f t="shared" si="2"/>
        <v>-1.5937179327011108</v>
      </c>
      <c r="H16" s="3">
        <f t="shared" si="2"/>
        <v>-24.585060119628906</v>
      </c>
      <c r="I16" s="3">
        <f t="shared" si="2"/>
        <v>-44.456344604492188</v>
      </c>
      <c r="J16" s="3">
        <f t="shared" si="2"/>
        <v>-62.101409912109375</v>
      </c>
      <c r="K16" s="3">
        <f t="shared" si="2"/>
        <v>-76.674140930175781</v>
      </c>
      <c r="L16" s="3">
        <f t="shared" si="2"/>
        <v>-81.487396240234375</v>
      </c>
      <c r="M16" s="3">
        <f t="shared" si="2"/>
        <v>-84.899589538574219</v>
      </c>
      <c r="N16" s="3">
        <f t="shared" si="6"/>
        <v>-86.72265625</v>
      </c>
      <c r="O16" s="3">
        <f t="shared" si="6"/>
        <v>-83.26318359375</v>
      </c>
      <c r="P16" s="3">
        <f t="shared" si="3"/>
        <v>-75.361610412597656</v>
      </c>
      <c r="Q16" s="3">
        <f t="shared" si="3"/>
        <v>-66.474609375</v>
      </c>
      <c r="R16" s="3">
        <f t="shared" si="3"/>
        <v>-57.068378448486328</v>
      </c>
      <c r="S16" s="3">
        <f t="shared" si="3"/>
        <v>-46.578102111816406</v>
      </c>
      <c r="T16" s="3">
        <f t="shared" si="3"/>
        <v>48.220706939697266</v>
      </c>
      <c r="U16" s="3">
        <f t="shared" si="3"/>
        <v>158.02482604980469</v>
      </c>
      <c r="V16" s="3">
        <f t="shared" si="3"/>
        <v>197.03158569335938</v>
      </c>
      <c r="W16" s="3">
        <f t="shared" si="3"/>
        <v>222.59219360351563</v>
      </c>
      <c r="X16" s="3">
        <f t="shared" si="3"/>
        <v>253.20980834960938</v>
      </c>
      <c r="Y16" s="3">
        <f t="shared" si="3"/>
        <v>284.7938232421875</v>
      </c>
      <c r="Z16" s="3">
        <f t="shared" si="3"/>
        <v>317.336181640625</v>
      </c>
      <c r="AA16" s="3">
        <f t="shared" si="3"/>
        <v>350.21279907226563</v>
      </c>
      <c r="AB16" s="3">
        <f t="shared" si="3"/>
        <v>378.42041015625</v>
      </c>
      <c r="AC16" s="3">
        <f t="shared" si="4"/>
        <v>-86.72265625</v>
      </c>
      <c r="AD16" s="3">
        <f t="shared" si="8"/>
        <v>-94.207275390625</v>
      </c>
      <c r="AE16" s="1">
        <f>+HLOOKUP($AC16,$C16:$AB$17,2,FALSE)</f>
        <v>0.96</v>
      </c>
    </row>
    <row r="17" spans="3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3:28" x14ac:dyDescent="0.25">
      <c r="C18" s="3"/>
      <c r="D18" s="3"/>
    </row>
  </sheetData>
  <mergeCells count="2">
    <mergeCell ref="A10:B10"/>
    <mergeCell ref="A2:B2"/>
  </mergeCells>
  <conditionalFormatting sqref="C11:AB16">
    <cfRule type="cellIs" dxfId="11" priority="9" operator="equal">
      <formula>$AC11</formula>
    </cfRule>
  </conditionalFormatting>
  <conditionalFormatting sqref="C3:AB3 Q4:W8">
    <cfRule type="cellIs" dxfId="10" priority="3" operator="equal">
      <formula>$AC3</formula>
    </cfRule>
  </conditionalFormatting>
  <conditionalFormatting sqref="C4:P6 X4:AB6">
    <cfRule type="cellIs" dxfId="9" priority="2" operator="equal">
      <formula>$AC4</formula>
    </cfRule>
  </conditionalFormatting>
  <conditionalFormatting sqref="C7:P8 X7:AB8">
    <cfRule type="cellIs" dxfId="8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D15" sqref="D15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6004</v>
      </c>
      <c r="B3" s="5" t="s">
        <v>10</v>
      </c>
      <c r="C3" s="3">
        <v>153.7974853515625</v>
      </c>
      <c r="D3" s="3">
        <v>164.15058898925781</v>
      </c>
      <c r="E3" s="3">
        <v>167.80224609375</v>
      </c>
      <c r="F3" s="3">
        <v>167.54258728027344</v>
      </c>
      <c r="G3" s="3">
        <v>153.90000915527344</v>
      </c>
      <c r="H3" s="3">
        <v>137.91586303710938</v>
      </c>
      <c r="I3" s="3">
        <v>121.77405548095703</v>
      </c>
      <c r="J3" s="3">
        <v>106.44959259033203</v>
      </c>
      <c r="K3" s="3">
        <v>38.391963958740234</v>
      </c>
      <c r="L3" s="3">
        <v>-30.365272521972656</v>
      </c>
      <c r="M3" s="3">
        <v>-97.712234497070313</v>
      </c>
      <c r="N3" s="3">
        <v>-130.44265747070313</v>
      </c>
      <c r="O3" s="3">
        <v>-141.38246154785156</v>
      </c>
      <c r="P3" s="3">
        <v>-156.873779296875</v>
      </c>
      <c r="Q3" s="3">
        <v>-168.2939453125</v>
      </c>
      <c r="R3" s="3">
        <v>-178.64289855957031</v>
      </c>
      <c r="S3" s="3">
        <v>-177.28094482421875</v>
      </c>
      <c r="T3" s="3">
        <v>-167.10543823242188</v>
      </c>
      <c r="U3" s="3">
        <v>-156.66065979003906</v>
      </c>
      <c r="V3" s="3">
        <v>-150.28196716308594</v>
      </c>
      <c r="W3" s="3">
        <v>-138.19837951660156</v>
      </c>
      <c r="X3" s="3">
        <v>-123.58644866943359</v>
      </c>
      <c r="Y3" s="3">
        <v>-106.19614410400391</v>
      </c>
      <c r="Z3" s="3">
        <v>-86.493888854980469</v>
      </c>
      <c r="AA3" s="3">
        <v>-58.613842010498047</v>
      </c>
      <c r="AB3" s="3">
        <v>-12.287065505981445</v>
      </c>
      <c r="AC3" s="3">
        <f t="shared" ref="AC3:AC8" si="0">+MIN(C3:W3)</f>
        <v>-178.64289855957031</v>
      </c>
    </row>
    <row r="4" spans="1:31" x14ac:dyDescent="0.25">
      <c r="A4" s="5">
        <v>6004</v>
      </c>
      <c r="B4" s="5" t="s">
        <v>13</v>
      </c>
      <c r="C4" s="3">
        <v>178.04820251464844</v>
      </c>
      <c r="D4" s="3">
        <v>189.0047607421875</v>
      </c>
      <c r="E4" s="3">
        <v>189.24786376953125</v>
      </c>
      <c r="F4" s="3">
        <v>181.60501098632813</v>
      </c>
      <c r="G4" s="3">
        <v>165.27001953125</v>
      </c>
      <c r="H4" s="3">
        <v>149.23046875</v>
      </c>
      <c r="I4" s="3">
        <v>133.1817626953125</v>
      </c>
      <c r="J4" s="3">
        <v>109.16313171386719</v>
      </c>
      <c r="K4" s="3">
        <v>38.991374969482422</v>
      </c>
      <c r="L4" s="3">
        <v>-29.770744323730469</v>
      </c>
      <c r="M4" s="3">
        <v>-97.122535705566406</v>
      </c>
      <c r="N4" s="3">
        <v>-119.12047576904297</v>
      </c>
      <c r="O4" s="3">
        <v>-131.32850646972656</v>
      </c>
      <c r="P4" s="3">
        <v>-145.8692626953125</v>
      </c>
      <c r="Q4" s="3">
        <v>-157.2308349609375</v>
      </c>
      <c r="R4" s="3">
        <v>-159.07846069335938</v>
      </c>
      <c r="S4" s="3">
        <v>-154.51902770996094</v>
      </c>
      <c r="T4" s="3">
        <v>-142.77601623535156</v>
      </c>
      <c r="U4" s="3">
        <v>-133.99966430664063</v>
      </c>
      <c r="V4" s="3">
        <v>-125.96109008789063</v>
      </c>
      <c r="W4" s="3">
        <v>-111.73068237304688</v>
      </c>
      <c r="X4" s="3">
        <v>-94.135292053222656</v>
      </c>
      <c r="Y4" s="3">
        <v>-74.038246154785156</v>
      </c>
      <c r="Z4" s="3">
        <v>-46.276905059814453</v>
      </c>
      <c r="AA4" s="3">
        <v>3.4675772190093994</v>
      </c>
      <c r="AB4" s="3">
        <v>92.526832580566406</v>
      </c>
      <c r="AC4" s="3">
        <f t="shared" si="0"/>
        <v>-159.07846069335938</v>
      </c>
    </row>
    <row r="5" spans="1:31" x14ac:dyDescent="0.25">
      <c r="A5" s="5">
        <v>6004</v>
      </c>
      <c r="B5" s="5" t="s">
        <v>11</v>
      </c>
      <c r="C5" s="3">
        <v>227.51336669921875</v>
      </c>
      <c r="D5" s="3">
        <v>232.84654235839844</v>
      </c>
      <c r="E5" s="3">
        <v>221.58110046386719</v>
      </c>
      <c r="F5" s="3">
        <v>207.61299133300781</v>
      </c>
      <c r="G5" s="3">
        <v>194.18162536621094</v>
      </c>
      <c r="H5" s="3">
        <v>180.82806396484375</v>
      </c>
      <c r="I5" s="3">
        <v>167.90238952636719</v>
      </c>
      <c r="J5" s="3">
        <v>111.07658386230469</v>
      </c>
      <c r="K5" s="3">
        <v>40.897171020507813</v>
      </c>
      <c r="L5" s="3">
        <v>-27.872625350952148</v>
      </c>
      <c r="M5" s="3">
        <v>-71.389358520507813</v>
      </c>
      <c r="N5" s="3">
        <v>-79.766990661621094</v>
      </c>
      <c r="O5" s="3">
        <v>-93.263870239257813</v>
      </c>
      <c r="P5" s="3">
        <v>-102.90150451660156</v>
      </c>
      <c r="Q5" s="3">
        <v>-108.71852874755859</v>
      </c>
      <c r="R5" s="3">
        <v>-103.42955780029297</v>
      </c>
      <c r="S5" s="3">
        <v>-88.686546325683594</v>
      </c>
      <c r="T5" s="3">
        <v>-72.091392517089844</v>
      </c>
      <c r="U5" s="3">
        <v>-54.3731689453125</v>
      </c>
      <c r="V5" s="3">
        <v>-37.173442840576172</v>
      </c>
      <c r="W5" s="3">
        <v>-15.768329620361328</v>
      </c>
      <c r="X5" s="3">
        <v>9.3299436569213867</v>
      </c>
      <c r="Y5" s="3">
        <v>39.924610137939453</v>
      </c>
      <c r="Z5" s="3">
        <v>78.800003051757813</v>
      </c>
      <c r="AA5" s="3">
        <v>139.32533264160156</v>
      </c>
      <c r="AB5" s="3">
        <v>238.07974243164063</v>
      </c>
      <c r="AC5" s="3">
        <f t="shared" si="0"/>
        <v>-108.71852874755859</v>
      </c>
    </row>
    <row r="6" spans="1:31" x14ac:dyDescent="0.25">
      <c r="A6" s="5">
        <v>6004</v>
      </c>
      <c r="B6" s="5" t="s">
        <v>12</v>
      </c>
      <c r="C6" s="3">
        <v>304.98712158203125</v>
      </c>
      <c r="D6" s="3">
        <v>275.27529907226563</v>
      </c>
      <c r="E6" s="3">
        <v>246.24557495117188</v>
      </c>
      <c r="F6" s="3">
        <v>217.90080261230469</v>
      </c>
      <c r="G6" s="3">
        <v>190.24407958984375</v>
      </c>
      <c r="H6" s="3">
        <v>162.86326599121094</v>
      </c>
      <c r="I6" s="3">
        <v>135.93324279785156</v>
      </c>
      <c r="J6" s="3">
        <v>109.68187713623047</v>
      </c>
      <c r="K6" s="3">
        <v>39.549335479736328</v>
      </c>
      <c r="L6" s="3">
        <v>-29.173009872436523</v>
      </c>
      <c r="M6" s="3">
        <v>-96.484565734863281</v>
      </c>
      <c r="N6" s="3">
        <v>-121.92368316650391</v>
      </c>
      <c r="O6" s="3">
        <v>-131.91746520996094</v>
      </c>
      <c r="P6" s="3">
        <v>-141.09336853027344</v>
      </c>
      <c r="Q6" s="3">
        <v>-149.4041748046875</v>
      </c>
      <c r="R6" s="3">
        <v>-157.25492858886719</v>
      </c>
      <c r="S6" s="3">
        <v>-163.00198364257813</v>
      </c>
      <c r="T6" s="3">
        <v>-162.34364318847656</v>
      </c>
      <c r="U6" s="3">
        <v>-160.0919189453125</v>
      </c>
      <c r="V6" s="3">
        <v>-154.23159790039063</v>
      </c>
      <c r="W6" s="3">
        <v>-136.5450439453125</v>
      </c>
      <c r="X6" s="3">
        <v>-116.30893707275391</v>
      </c>
      <c r="Y6" s="3">
        <v>-92.387809753417969</v>
      </c>
      <c r="Z6" s="3">
        <v>-61.165851593017578</v>
      </c>
      <c r="AA6" s="3">
        <v>-0.15083633363246918</v>
      </c>
      <c r="AB6" s="3"/>
      <c r="AC6" s="3">
        <f t="shared" si="0"/>
        <v>-163.00198364257813</v>
      </c>
    </row>
    <row r="7" spans="1:31" x14ac:dyDescent="0.25">
      <c r="A7" s="5">
        <v>6004</v>
      </c>
      <c r="B7" s="5" t="s">
        <v>14</v>
      </c>
      <c r="C7" s="3">
        <v>304.98709106445313</v>
      </c>
      <c r="D7" s="3">
        <v>275.27532958984375</v>
      </c>
      <c r="E7" s="3">
        <v>246.24557495117188</v>
      </c>
      <c r="F7" s="3">
        <v>217.90080261230469</v>
      </c>
      <c r="G7" s="3">
        <v>190.24394226074219</v>
      </c>
      <c r="H7" s="3">
        <v>174.04338073730469</v>
      </c>
      <c r="I7" s="3">
        <v>159.78335571289063</v>
      </c>
      <c r="J7" s="3">
        <v>111.48799896240234</v>
      </c>
      <c r="K7" s="3">
        <v>41.345832824707031</v>
      </c>
      <c r="L7" s="3">
        <v>-27.385673522949219</v>
      </c>
      <c r="M7" s="3">
        <v>-78.110000610351563</v>
      </c>
      <c r="N7" s="3">
        <v>-87.14019775390625</v>
      </c>
      <c r="O7" s="3">
        <v>-95.836929321289063</v>
      </c>
      <c r="P7" s="3">
        <v>-103.68293762207031</v>
      </c>
      <c r="Q7" s="3">
        <v>-110.23650360107422</v>
      </c>
      <c r="R7" s="3">
        <v>-114.82535552978516</v>
      </c>
      <c r="S7" s="3">
        <v>-112.06642150878906</v>
      </c>
      <c r="T7" s="3">
        <v>-105.70829772949219</v>
      </c>
      <c r="U7" s="3">
        <v>-94.989852905273438</v>
      </c>
      <c r="V7" s="3">
        <v>-67.287673950195313</v>
      </c>
      <c r="AB7" s="3"/>
      <c r="AC7" s="3">
        <f t="shared" si="0"/>
        <v>-114.82535552978516</v>
      </c>
    </row>
    <row r="8" spans="1:31" x14ac:dyDescent="0.25">
      <c r="A8" s="5">
        <v>6004</v>
      </c>
      <c r="B8" s="5" t="s">
        <v>15</v>
      </c>
      <c r="C8" s="3">
        <v>327.19674682617188</v>
      </c>
      <c r="D8" s="3">
        <v>299.33154296875</v>
      </c>
      <c r="E8" s="3">
        <v>272.13693237304688</v>
      </c>
      <c r="F8" s="3">
        <v>245.6165771484375</v>
      </c>
      <c r="G8" s="3">
        <v>219.58206176757813</v>
      </c>
      <c r="H8" s="3">
        <v>200.74508666992188</v>
      </c>
      <c r="I8" s="3">
        <v>184.46726989746094</v>
      </c>
      <c r="J8" s="3">
        <v>112.90139770507813</v>
      </c>
      <c r="K8" s="3">
        <v>42.745449066162109</v>
      </c>
      <c r="L8" s="3">
        <v>-26.000045776367188</v>
      </c>
      <c r="M8" s="3">
        <v>-52.564060211181641</v>
      </c>
      <c r="N8" s="3">
        <v>-62.121845245361328</v>
      </c>
      <c r="O8" s="3">
        <v>-70.870140075683594</v>
      </c>
      <c r="P8" s="3">
        <v>-79.205955505371094</v>
      </c>
      <c r="Q8" s="3">
        <v>-86.672988891601563</v>
      </c>
      <c r="R8" s="3">
        <v>-90.350410461425781</v>
      </c>
      <c r="S8" s="3">
        <v>-87.856437683105469</v>
      </c>
      <c r="T8" s="3">
        <v>-83.71258544921875</v>
      </c>
      <c r="U8" s="3">
        <v>-72.395744323730469</v>
      </c>
      <c r="V8" s="3">
        <v>-50.459373474121094</v>
      </c>
      <c r="W8" s="3">
        <v>-23.700851440429688</v>
      </c>
      <c r="X8" s="3">
        <v>12.185924530029297</v>
      </c>
      <c r="AB8" s="3"/>
      <c r="AC8" s="3">
        <f t="shared" si="0"/>
        <v>-90.350410461425781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>
        <f t="shared" ref="C11:I14" si="1">+HLOOKUP(C$10,$C$2:$AB$8,$A11,FALSE)</f>
        <v>-12.287065505981445</v>
      </c>
      <c r="D11" s="3">
        <f t="shared" si="1"/>
        <v>-58.613842010498047</v>
      </c>
      <c r="E11" s="3">
        <f t="shared" si="1"/>
        <v>-86.493888854980469</v>
      </c>
      <c r="F11" s="3">
        <f t="shared" si="1"/>
        <v>-106.19614410400391</v>
      </c>
      <c r="G11" s="3">
        <f t="shared" ref="G11:O16" si="2">+HLOOKUP(G$10,$C$2:$AB$8,$A11,FALSE)</f>
        <v>-123.58644866943359</v>
      </c>
      <c r="H11" s="3">
        <f t="shared" si="2"/>
        <v>-138.19837951660156</v>
      </c>
      <c r="I11" s="3">
        <f t="shared" si="2"/>
        <v>-150.28196716308594</v>
      </c>
      <c r="J11" s="3">
        <f t="shared" si="2"/>
        <v>-156.66065979003906</v>
      </c>
      <c r="K11" s="3">
        <f t="shared" si="2"/>
        <v>-167.10543823242188</v>
      </c>
      <c r="L11" s="3">
        <f t="shared" si="2"/>
        <v>-177.28094482421875</v>
      </c>
      <c r="M11" s="3">
        <f t="shared" si="2"/>
        <v>-178.64289855957031</v>
      </c>
      <c r="N11" s="3">
        <f>+HLOOKUP(N$10,$C$2:$AB$8,$A11,FALSE)</f>
        <v>-168.2939453125</v>
      </c>
      <c r="O11" s="3">
        <f>+HLOOKUP(O$10,$C$2:$AB$8,$A11,FALSE)</f>
        <v>-156.873779296875</v>
      </c>
      <c r="P11" s="3">
        <f t="shared" ref="P11:AB16" si="3">+HLOOKUP(P$10,$C$2:$AB$8,$A11,FALSE)</f>
        <v>-141.38246154785156</v>
      </c>
      <c r="Q11" s="3">
        <f t="shared" si="3"/>
        <v>-130.44265747070313</v>
      </c>
      <c r="R11" s="3">
        <f t="shared" si="3"/>
        <v>-97.712234497070313</v>
      </c>
      <c r="S11" s="3">
        <f t="shared" si="3"/>
        <v>-30.365272521972656</v>
      </c>
      <c r="T11" s="3">
        <f t="shared" si="3"/>
        <v>38.391963958740234</v>
      </c>
      <c r="U11" s="3">
        <f t="shared" si="3"/>
        <v>106.44959259033203</v>
      </c>
      <c r="V11" s="3">
        <f t="shared" si="3"/>
        <v>121.77405548095703</v>
      </c>
      <c r="W11" s="3">
        <f t="shared" si="3"/>
        <v>137.91586303710938</v>
      </c>
      <c r="X11" s="3">
        <f t="shared" si="3"/>
        <v>153.90000915527344</v>
      </c>
      <c r="Y11" s="3">
        <f t="shared" si="3"/>
        <v>167.54258728027344</v>
      </c>
      <c r="Z11" s="3">
        <f t="shared" si="3"/>
        <v>167.80224609375</v>
      </c>
      <c r="AA11" s="3">
        <f t="shared" si="3"/>
        <v>164.15058898925781</v>
      </c>
      <c r="AB11" s="3">
        <f t="shared" si="3"/>
        <v>153.7974853515625</v>
      </c>
      <c r="AC11" s="3">
        <f t="shared" ref="AC11:AC16" si="4">+MIN(C11:W11)</f>
        <v>-178.64289855957031</v>
      </c>
      <c r="AE11" s="1">
        <f>+HLOOKUP($AC11,$C11:$AB$17,7,FALSE)</f>
        <v>0.95</v>
      </c>
    </row>
    <row r="12" spans="1:31" x14ac:dyDescent="0.25">
      <c r="A12" s="5">
        <f>+A11+1</f>
        <v>3</v>
      </c>
      <c r="B12" s="5" t="str">
        <f t="shared" ref="B12:B15" si="5">+B4</f>
        <v>VEL-DOM(5A) Con 4LT</v>
      </c>
      <c r="C12" s="3">
        <f t="shared" si="1"/>
        <v>92.526832580566406</v>
      </c>
      <c r="D12" s="3">
        <f t="shared" si="1"/>
        <v>3.4675772190093994</v>
      </c>
      <c r="E12" s="3">
        <f t="shared" si="1"/>
        <v>-46.276905059814453</v>
      </c>
      <c r="F12" s="3">
        <f t="shared" si="1"/>
        <v>-74.038246154785156</v>
      </c>
      <c r="G12" s="3">
        <f t="shared" si="1"/>
        <v>-94.135292053222656</v>
      </c>
      <c r="H12" s="3">
        <f t="shared" si="1"/>
        <v>-111.73068237304688</v>
      </c>
      <c r="I12" s="3">
        <f t="shared" si="1"/>
        <v>-125.96109008789063</v>
      </c>
      <c r="J12" s="3">
        <f t="shared" si="2"/>
        <v>-133.99966430664063</v>
      </c>
      <c r="K12" s="3">
        <f t="shared" si="2"/>
        <v>-142.77601623535156</v>
      </c>
      <c r="L12" s="3">
        <f t="shared" si="2"/>
        <v>-154.51902770996094</v>
      </c>
      <c r="M12" s="3">
        <f t="shared" si="2"/>
        <v>-159.07846069335938</v>
      </c>
      <c r="N12" s="3">
        <f t="shared" si="2"/>
        <v>-157.2308349609375</v>
      </c>
      <c r="O12" s="3">
        <f t="shared" si="2"/>
        <v>-145.8692626953125</v>
      </c>
      <c r="P12" s="3">
        <f t="shared" si="3"/>
        <v>-131.32850646972656</v>
      </c>
      <c r="Q12" s="3">
        <f t="shared" si="3"/>
        <v>-119.12047576904297</v>
      </c>
      <c r="R12" s="3">
        <f t="shared" si="3"/>
        <v>-97.122535705566406</v>
      </c>
      <c r="S12" s="3">
        <f t="shared" si="3"/>
        <v>-29.770744323730469</v>
      </c>
      <c r="T12" s="3">
        <f t="shared" si="3"/>
        <v>38.991374969482422</v>
      </c>
      <c r="U12" s="3">
        <f t="shared" si="3"/>
        <v>109.16313171386719</v>
      </c>
      <c r="V12" s="3">
        <f t="shared" si="3"/>
        <v>133.1817626953125</v>
      </c>
      <c r="W12" s="3">
        <f t="shared" si="3"/>
        <v>149.23046875</v>
      </c>
      <c r="X12" s="3">
        <f t="shared" si="3"/>
        <v>165.27001953125</v>
      </c>
      <c r="Y12" s="3">
        <f t="shared" si="3"/>
        <v>181.60501098632813</v>
      </c>
      <c r="Z12" s="3">
        <f t="shared" si="3"/>
        <v>189.24786376953125</v>
      </c>
      <c r="AA12" s="3">
        <f t="shared" si="3"/>
        <v>189.0047607421875</v>
      </c>
      <c r="AB12" s="3">
        <f t="shared" si="3"/>
        <v>178.04820251464844</v>
      </c>
      <c r="AC12" s="3">
        <f t="shared" si="4"/>
        <v>-159.07846069335938</v>
      </c>
      <c r="AD12" s="3">
        <f>+$AC$11-AC12</f>
        <v>-19.564437866210938</v>
      </c>
      <c r="AE12" s="1">
        <f>+HLOOKUP($AC12,$C12:$AB$17,6,FALSE)</f>
        <v>0.95</v>
      </c>
    </row>
    <row r="13" spans="1:31" x14ac:dyDescent="0.25">
      <c r="A13" s="5">
        <f t="shared" ref="A13:A16" si="6">+A12+1</f>
        <v>4</v>
      </c>
      <c r="B13" s="5" t="str">
        <f t="shared" si="5"/>
        <v>ECO-BUR(2C) Con 4LT</v>
      </c>
      <c r="C13" s="3">
        <f t="shared" si="1"/>
        <v>238.07974243164063</v>
      </c>
      <c r="D13" s="3">
        <f t="shared" si="1"/>
        <v>139.32533264160156</v>
      </c>
      <c r="E13" s="3">
        <f t="shared" si="1"/>
        <v>78.800003051757813</v>
      </c>
      <c r="F13" s="3">
        <f t="shared" si="1"/>
        <v>39.924610137939453</v>
      </c>
      <c r="G13" s="3">
        <f t="shared" si="1"/>
        <v>9.3299436569213867</v>
      </c>
      <c r="H13" s="3">
        <f t="shared" si="1"/>
        <v>-15.768329620361328</v>
      </c>
      <c r="I13" s="3">
        <f t="shared" si="2"/>
        <v>-37.173442840576172</v>
      </c>
      <c r="J13" s="3">
        <f t="shared" si="2"/>
        <v>-54.3731689453125</v>
      </c>
      <c r="K13" s="3">
        <f t="shared" si="2"/>
        <v>-72.091392517089844</v>
      </c>
      <c r="L13" s="3">
        <f t="shared" si="2"/>
        <v>-88.686546325683594</v>
      </c>
      <c r="M13" s="3">
        <f t="shared" si="2"/>
        <v>-103.42955780029297</v>
      </c>
      <c r="N13" s="3">
        <f t="shared" si="2"/>
        <v>-108.71852874755859</v>
      </c>
      <c r="O13" s="3">
        <f t="shared" si="2"/>
        <v>-102.90150451660156</v>
      </c>
      <c r="P13" s="3">
        <f t="shared" si="3"/>
        <v>-93.263870239257813</v>
      </c>
      <c r="Q13" s="3">
        <f t="shared" si="3"/>
        <v>-79.766990661621094</v>
      </c>
      <c r="R13" s="3">
        <f t="shared" si="3"/>
        <v>-71.389358520507813</v>
      </c>
      <c r="S13" s="3">
        <f t="shared" si="3"/>
        <v>-27.872625350952148</v>
      </c>
      <c r="T13" s="3">
        <f t="shared" si="3"/>
        <v>40.897171020507813</v>
      </c>
      <c r="U13" s="3">
        <f t="shared" si="3"/>
        <v>111.07658386230469</v>
      </c>
      <c r="V13" s="3">
        <f t="shared" si="3"/>
        <v>167.90238952636719</v>
      </c>
      <c r="W13" s="3">
        <f t="shared" si="3"/>
        <v>180.82806396484375</v>
      </c>
      <c r="X13" s="3">
        <f t="shared" si="3"/>
        <v>194.18162536621094</v>
      </c>
      <c r="Y13" s="3">
        <f t="shared" si="3"/>
        <v>207.61299133300781</v>
      </c>
      <c r="Z13" s="3">
        <f t="shared" si="3"/>
        <v>221.58110046386719</v>
      </c>
      <c r="AA13" s="3">
        <f t="shared" si="3"/>
        <v>232.84654235839844</v>
      </c>
      <c r="AB13" s="3">
        <f t="shared" si="3"/>
        <v>227.51336669921875</v>
      </c>
      <c r="AC13" s="3">
        <f t="shared" si="4"/>
        <v>-108.71852874755859</v>
      </c>
      <c r="AD13" s="3">
        <f t="shared" ref="AD13:AD16" si="7">+$AC$11-AC13</f>
        <v>-69.924369812011719</v>
      </c>
      <c r="AE13" s="1">
        <f>+HLOOKUP($AC13,$C13:$AB$17,5,FALSE)</f>
        <v>0.96</v>
      </c>
    </row>
    <row r="14" spans="1:31" x14ac:dyDescent="0.25">
      <c r="A14" s="5">
        <f t="shared" si="6"/>
        <v>5</v>
      </c>
      <c r="B14" s="5" t="str">
        <f t="shared" si="5"/>
        <v>BASE Sin 4LT</v>
      </c>
      <c r="C14" s="3"/>
      <c r="D14" s="3">
        <f t="shared" si="1"/>
        <v>-0.15083633363246918</v>
      </c>
      <c r="E14" s="3">
        <f t="shared" si="1"/>
        <v>-61.165851593017578</v>
      </c>
      <c r="F14" s="3">
        <f t="shared" si="1"/>
        <v>-92.387809753417969</v>
      </c>
      <c r="G14" s="3">
        <f t="shared" si="1"/>
        <v>-116.30893707275391</v>
      </c>
      <c r="H14" s="3">
        <f t="shared" si="1"/>
        <v>-136.5450439453125</v>
      </c>
      <c r="I14" s="3">
        <f t="shared" si="1"/>
        <v>-154.23159790039063</v>
      </c>
      <c r="J14" s="3">
        <f t="shared" si="2"/>
        <v>-160.0919189453125</v>
      </c>
      <c r="K14" s="3">
        <f t="shared" si="2"/>
        <v>-162.34364318847656</v>
      </c>
      <c r="L14" s="3">
        <f t="shared" si="2"/>
        <v>-163.00198364257813</v>
      </c>
      <c r="M14" s="3">
        <f t="shared" si="2"/>
        <v>-157.25492858886719</v>
      </c>
      <c r="N14" s="3">
        <f t="shared" si="2"/>
        <v>-149.4041748046875</v>
      </c>
      <c r="O14" s="3">
        <f t="shared" si="2"/>
        <v>-141.09336853027344</v>
      </c>
      <c r="P14" s="3">
        <f t="shared" si="3"/>
        <v>-131.91746520996094</v>
      </c>
      <c r="Q14" s="3">
        <f t="shared" si="3"/>
        <v>-121.92368316650391</v>
      </c>
      <c r="R14" s="3">
        <f t="shared" si="3"/>
        <v>-96.484565734863281</v>
      </c>
      <c r="S14" s="3">
        <f t="shared" si="3"/>
        <v>-29.173009872436523</v>
      </c>
      <c r="T14" s="3">
        <f t="shared" si="3"/>
        <v>39.549335479736328</v>
      </c>
      <c r="U14" s="3">
        <f t="shared" si="3"/>
        <v>109.68187713623047</v>
      </c>
      <c r="V14" s="3">
        <f t="shared" si="3"/>
        <v>135.93324279785156</v>
      </c>
      <c r="W14" s="3">
        <f t="shared" si="3"/>
        <v>162.86326599121094</v>
      </c>
      <c r="X14" s="3">
        <f t="shared" si="3"/>
        <v>190.24407958984375</v>
      </c>
      <c r="Y14" s="3">
        <f t="shared" si="3"/>
        <v>217.90080261230469</v>
      </c>
      <c r="Z14" s="3">
        <f t="shared" si="3"/>
        <v>246.24557495117188</v>
      </c>
      <c r="AA14" s="3">
        <f t="shared" si="3"/>
        <v>275.27529907226563</v>
      </c>
      <c r="AB14" s="3">
        <f t="shared" si="3"/>
        <v>304.98712158203125</v>
      </c>
      <c r="AC14" s="3">
        <f t="shared" si="4"/>
        <v>-163.00198364257813</v>
      </c>
      <c r="AD14" s="3">
        <f t="shared" si="7"/>
        <v>-15.640914916992188</v>
      </c>
      <c r="AE14" s="1">
        <f>+HLOOKUP($AC14,$C14:$AB$17,4,FALSE)</f>
        <v>0.94</v>
      </c>
    </row>
    <row r="15" spans="1:31" x14ac:dyDescent="0.25">
      <c r="A15" s="5">
        <f t="shared" si="6"/>
        <v>6</v>
      </c>
      <c r="B15" s="5" t="str">
        <f t="shared" si="5"/>
        <v>VEL-DOM(5A) Sin 4LT</v>
      </c>
      <c r="C15" s="3"/>
      <c r="D15" s="3"/>
      <c r="E15" s="3"/>
      <c r="F15" s="3"/>
      <c r="G15" s="3"/>
      <c r="H15" s="3"/>
      <c r="I15" s="3">
        <f t="shared" ref="C15:P16" si="8">+HLOOKUP(I$10,$C$2:$AB$8,$A15,FALSE)</f>
        <v>-67.287673950195313</v>
      </c>
      <c r="J15" s="3">
        <f t="shared" si="8"/>
        <v>-94.989852905273438</v>
      </c>
      <c r="K15" s="3">
        <f t="shared" si="8"/>
        <v>-105.70829772949219</v>
      </c>
      <c r="L15" s="3">
        <f t="shared" si="8"/>
        <v>-112.06642150878906</v>
      </c>
      <c r="M15" s="3">
        <f t="shared" si="8"/>
        <v>-114.82535552978516</v>
      </c>
      <c r="N15" s="3">
        <f t="shared" si="8"/>
        <v>-110.23650360107422</v>
      </c>
      <c r="O15" s="3">
        <f t="shared" si="8"/>
        <v>-103.68293762207031</v>
      </c>
      <c r="P15" s="3">
        <f t="shared" si="8"/>
        <v>-95.836929321289063</v>
      </c>
      <c r="Q15" s="3">
        <f t="shared" si="3"/>
        <v>-87.14019775390625</v>
      </c>
      <c r="R15" s="3">
        <f t="shared" si="3"/>
        <v>-78.110000610351563</v>
      </c>
      <c r="S15" s="3">
        <f t="shared" si="3"/>
        <v>-27.385673522949219</v>
      </c>
      <c r="T15" s="3">
        <f t="shared" si="3"/>
        <v>41.345832824707031</v>
      </c>
      <c r="U15" s="3">
        <f t="shared" si="3"/>
        <v>111.48799896240234</v>
      </c>
      <c r="V15" s="3">
        <f t="shared" si="3"/>
        <v>159.78335571289063</v>
      </c>
      <c r="W15" s="3">
        <f t="shared" si="3"/>
        <v>174.04338073730469</v>
      </c>
      <c r="X15" s="3">
        <f t="shared" si="3"/>
        <v>190.24394226074219</v>
      </c>
      <c r="Y15" s="3">
        <f t="shared" si="3"/>
        <v>217.90080261230469</v>
      </c>
      <c r="Z15" s="3">
        <f t="shared" si="3"/>
        <v>246.24557495117188</v>
      </c>
      <c r="AA15" s="3">
        <f t="shared" si="3"/>
        <v>275.27532958984375</v>
      </c>
      <c r="AB15" s="3">
        <f t="shared" si="3"/>
        <v>304.98709106445313</v>
      </c>
      <c r="AC15" s="3">
        <f t="shared" si="4"/>
        <v>-114.82535552978516</v>
      </c>
      <c r="AD15" s="3">
        <f t="shared" si="7"/>
        <v>-63.817543029785156</v>
      </c>
      <c r="AE15" s="1">
        <f>+HLOOKUP($AC15,$C15:$AB$17,3,FALSE)</f>
        <v>0.95</v>
      </c>
    </row>
    <row r="16" spans="1:31" x14ac:dyDescent="0.25">
      <c r="A16" s="5">
        <f t="shared" si="6"/>
        <v>7</v>
      </c>
      <c r="B16" s="5" t="str">
        <f>+B8</f>
        <v>ECO-BUR(2C) Sin 4LT</v>
      </c>
      <c r="C16" s="3"/>
      <c r="D16" s="3"/>
      <c r="E16" s="3"/>
      <c r="F16" s="3"/>
      <c r="G16" s="3">
        <f t="shared" si="8"/>
        <v>12.185924530029297</v>
      </c>
      <c r="H16" s="3">
        <f t="shared" si="8"/>
        <v>-23.700851440429688</v>
      </c>
      <c r="I16" s="3">
        <f t="shared" si="8"/>
        <v>-50.459373474121094</v>
      </c>
      <c r="J16" s="3">
        <f t="shared" si="8"/>
        <v>-72.395744323730469</v>
      </c>
      <c r="K16" s="3">
        <f t="shared" si="8"/>
        <v>-83.71258544921875</v>
      </c>
      <c r="L16" s="3">
        <f t="shared" si="2"/>
        <v>-87.856437683105469</v>
      </c>
      <c r="M16" s="3">
        <f t="shared" si="2"/>
        <v>-90.350410461425781</v>
      </c>
      <c r="N16" s="3">
        <f t="shared" si="2"/>
        <v>-86.672988891601563</v>
      </c>
      <c r="O16" s="3">
        <f t="shared" si="2"/>
        <v>-79.205955505371094</v>
      </c>
      <c r="P16" s="3">
        <f t="shared" si="3"/>
        <v>-70.870140075683594</v>
      </c>
      <c r="Q16" s="3">
        <f t="shared" si="3"/>
        <v>-62.121845245361328</v>
      </c>
      <c r="R16" s="3">
        <f t="shared" si="3"/>
        <v>-52.564060211181641</v>
      </c>
      <c r="S16" s="3">
        <f t="shared" si="3"/>
        <v>-26.000045776367188</v>
      </c>
      <c r="T16" s="3">
        <f t="shared" si="3"/>
        <v>42.745449066162109</v>
      </c>
      <c r="U16" s="3">
        <f t="shared" si="3"/>
        <v>112.90139770507813</v>
      </c>
      <c r="V16" s="3">
        <f t="shared" si="3"/>
        <v>184.46726989746094</v>
      </c>
      <c r="W16" s="3">
        <f t="shared" si="3"/>
        <v>200.74508666992188</v>
      </c>
      <c r="X16" s="3">
        <f t="shared" si="3"/>
        <v>219.58206176757813</v>
      </c>
      <c r="Y16" s="3">
        <f t="shared" si="3"/>
        <v>245.6165771484375</v>
      </c>
      <c r="Z16" s="3">
        <f t="shared" si="3"/>
        <v>272.13693237304688</v>
      </c>
      <c r="AA16" s="3">
        <f t="shared" si="3"/>
        <v>299.33154296875</v>
      </c>
      <c r="AB16" s="3">
        <f t="shared" si="3"/>
        <v>327.19674682617188</v>
      </c>
      <c r="AC16" s="3">
        <f t="shared" si="4"/>
        <v>-90.350410461425781</v>
      </c>
      <c r="AD16" s="3">
        <f t="shared" si="7"/>
        <v>-88.292488098144531</v>
      </c>
      <c r="AE16" s="1">
        <f>+HLOOKUP($AC16,$C16:$AB$17,2,FALSE)</f>
        <v>0.95</v>
      </c>
    </row>
    <row r="17" spans="3:28" x14ac:dyDescent="0.25">
      <c r="C17" s="3">
        <f>+C10</f>
        <v>0.85</v>
      </c>
      <c r="D17" s="3">
        <f t="shared" ref="D17:AB17" si="9">+D10</f>
        <v>0.86</v>
      </c>
      <c r="E17" s="3">
        <f t="shared" si="9"/>
        <v>0.87</v>
      </c>
      <c r="F17" s="3">
        <f t="shared" si="9"/>
        <v>0.88</v>
      </c>
      <c r="G17" s="3">
        <f t="shared" si="9"/>
        <v>0.89</v>
      </c>
      <c r="H17" s="3">
        <f t="shared" si="9"/>
        <v>0.9</v>
      </c>
      <c r="I17" s="3">
        <f t="shared" si="9"/>
        <v>0.91</v>
      </c>
      <c r="J17" s="3">
        <f t="shared" si="9"/>
        <v>0.92</v>
      </c>
      <c r="K17" s="3">
        <f t="shared" si="9"/>
        <v>0.93</v>
      </c>
      <c r="L17" s="3">
        <f t="shared" si="9"/>
        <v>0.94</v>
      </c>
      <c r="M17" s="3">
        <f t="shared" si="9"/>
        <v>0.95</v>
      </c>
      <c r="N17" s="3">
        <f t="shared" si="9"/>
        <v>0.96</v>
      </c>
      <c r="O17" s="3">
        <f t="shared" si="9"/>
        <v>0.97</v>
      </c>
      <c r="P17" s="3">
        <f t="shared" si="9"/>
        <v>0.98</v>
      </c>
      <c r="Q17" s="3">
        <f t="shared" si="9"/>
        <v>0.99</v>
      </c>
      <c r="R17" s="3">
        <f t="shared" si="9"/>
        <v>1</v>
      </c>
      <c r="S17" s="3">
        <f t="shared" si="9"/>
        <v>1.01</v>
      </c>
      <c r="T17" s="3">
        <f t="shared" si="9"/>
        <v>1.02</v>
      </c>
      <c r="U17" s="3">
        <f t="shared" si="9"/>
        <v>1.03</v>
      </c>
      <c r="V17" s="3">
        <f t="shared" si="9"/>
        <v>1.04</v>
      </c>
      <c r="W17" s="3">
        <f t="shared" si="9"/>
        <v>1.05</v>
      </c>
      <c r="X17" s="3">
        <f t="shared" si="9"/>
        <v>1.06</v>
      </c>
      <c r="Y17" s="3">
        <f t="shared" si="9"/>
        <v>1.07</v>
      </c>
      <c r="Z17" s="3">
        <f t="shared" si="9"/>
        <v>1.08</v>
      </c>
      <c r="AA17" s="3">
        <f t="shared" si="9"/>
        <v>1.0900000000000001</v>
      </c>
      <c r="AB17" s="3">
        <f t="shared" si="9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7" priority="4" operator="equal">
      <formula>$AC11</formula>
    </cfRule>
  </conditionalFormatting>
  <conditionalFormatting sqref="C3:AB3 Q4:W8">
    <cfRule type="cellIs" dxfId="6" priority="3" operator="equal">
      <formula>$AC3</formula>
    </cfRule>
  </conditionalFormatting>
  <conditionalFormatting sqref="C4:P6 X4:AB6">
    <cfRule type="cellIs" dxfId="5" priority="2" operator="equal">
      <formula>$AC4</formula>
    </cfRule>
  </conditionalFormatting>
  <conditionalFormatting sqref="C7:P8 X7:AB8">
    <cfRule type="cellIs" dxfId="4" priority="1" operator="equal">
      <formula>$AC7</formula>
    </cfRule>
  </conditionalFormatting>
  <pageMargins left="1" right="1" top="0.5" bottom="0.5" header="0.25" footer="0.25"/>
  <pageSetup scale="83" orientation="landscape" r:id="rId1"/>
  <headerFooter>
    <oddHeader>&amp;C&amp;D:&amp;A</oddHeader>
    <oddFooter>&amp;L&amp;P of &amp;F&amp;R&amp;R, &amp;S</oddFooter>
  </headerFooter>
  <colBreaks count="1" manualBreakCount="1">
    <brk id="19" max="1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zoomScale="85" zoomScaleNormal="85" workbookViewId="0">
      <selection activeCell="H14" sqref="H14"/>
    </sheetView>
  </sheetViews>
  <sheetFormatPr baseColWidth="10" defaultColWidth="11.42578125" defaultRowHeight="13.5" x14ac:dyDescent="0.25"/>
  <cols>
    <col min="1" max="1" width="5.5703125" style="1" bestFit="1" customWidth="1"/>
    <col min="2" max="2" width="25.7109375" style="1" bestFit="1" customWidth="1"/>
    <col min="3" max="16384" width="11.42578125" style="1"/>
  </cols>
  <sheetData>
    <row r="1" spans="1:31" ht="16.5" x14ac:dyDescent="0.3">
      <c r="C1" s="2" t="s">
        <v>0</v>
      </c>
      <c r="D1" s="2"/>
    </row>
    <row r="2" spans="1:31" ht="15" customHeight="1" x14ac:dyDescent="0.25">
      <c r="A2" s="21" t="s">
        <v>1</v>
      </c>
      <c r="B2" s="21"/>
      <c r="C2" s="4">
        <v>1.1000000000000001</v>
      </c>
      <c r="D2" s="4">
        <v>1.0900000000000001</v>
      </c>
      <c r="E2" s="4">
        <v>1.08</v>
      </c>
      <c r="F2" s="4">
        <v>1.07</v>
      </c>
      <c r="G2" s="4">
        <v>1.06</v>
      </c>
      <c r="H2" s="4">
        <v>1.05</v>
      </c>
      <c r="I2" s="4">
        <v>1.04</v>
      </c>
      <c r="J2" s="4">
        <v>1.03</v>
      </c>
      <c r="K2" s="4">
        <v>1.02</v>
      </c>
      <c r="L2" s="4">
        <v>1.01</v>
      </c>
      <c r="M2" s="4">
        <v>1</v>
      </c>
      <c r="N2" s="4">
        <v>0.99</v>
      </c>
      <c r="O2" s="4">
        <v>0.98</v>
      </c>
      <c r="P2" s="4">
        <v>0.97</v>
      </c>
      <c r="Q2" s="4">
        <v>0.96</v>
      </c>
      <c r="R2" s="4">
        <v>0.95</v>
      </c>
      <c r="S2" s="4">
        <v>0.94</v>
      </c>
      <c r="T2" s="4">
        <v>0.93</v>
      </c>
      <c r="U2" s="4">
        <v>0.92</v>
      </c>
      <c r="V2" s="4">
        <v>0.91</v>
      </c>
      <c r="W2" s="4">
        <v>0.9</v>
      </c>
      <c r="X2" s="4">
        <v>0.89</v>
      </c>
      <c r="Y2" s="4">
        <v>0.88</v>
      </c>
      <c r="Z2" s="4">
        <v>0.87</v>
      </c>
      <c r="AA2" s="4">
        <v>0.86</v>
      </c>
      <c r="AB2" s="4">
        <v>0.85</v>
      </c>
      <c r="AC2" s="1" t="s">
        <v>2</v>
      </c>
    </row>
    <row r="3" spans="1:31" x14ac:dyDescent="0.25">
      <c r="A3" s="5">
        <v>6005</v>
      </c>
      <c r="B3" s="5" t="s">
        <v>10</v>
      </c>
      <c r="C3" s="3">
        <v>154.36393737792969</v>
      </c>
      <c r="D3" s="3">
        <v>167.02105712890625</v>
      </c>
      <c r="E3" s="3">
        <v>178.32106018066406</v>
      </c>
      <c r="F3" s="3">
        <v>183.84135437011719</v>
      </c>
      <c r="G3" s="3">
        <v>187.12297058105469</v>
      </c>
      <c r="H3" s="3">
        <v>186.51554870605469</v>
      </c>
      <c r="I3" s="3">
        <v>162.74020385742188</v>
      </c>
      <c r="J3" s="3">
        <v>114.57163238525391</v>
      </c>
      <c r="K3" s="3">
        <v>4.5021228790283203</v>
      </c>
      <c r="L3" s="3">
        <v>-103.30834197998047</v>
      </c>
      <c r="M3" s="3">
        <v>-175.09095764160156</v>
      </c>
      <c r="N3" s="3">
        <v>-197.80294799804688</v>
      </c>
      <c r="O3" s="3">
        <v>-214.74850463867188</v>
      </c>
      <c r="P3" s="3">
        <v>-215.71052551269531</v>
      </c>
      <c r="Q3" s="3">
        <v>-212.62648010253906</v>
      </c>
      <c r="R3" s="3">
        <v>-202.24754333496094</v>
      </c>
      <c r="S3" s="3">
        <v>-189.57386779785156</v>
      </c>
      <c r="T3" s="3">
        <v>-171.33668518066406</v>
      </c>
      <c r="U3" s="3">
        <v>-149.52777099609375</v>
      </c>
      <c r="V3" s="3">
        <v>-124.48359680175781</v>
      </c>
      <c r="W3" s="3">
        <v>-91.818984985351563</v>
      </c>
      <c r="X3" s="3">
        <v>-45.384849548339844</v>
      </c>
      <c r="Y3" s="3">
        <v>17.763893127441406</v>
      </c>
      <c r="Z3" s="3">
        <v>89.978195190429688</v>
      </c>
      <c r="AA3" s="3">
        <v>167.12733459472656</v>
      </c>
      <c r="AB3" s="3"/>
      <c r="AC3" s="3">
        <f t="shared" ref="AC3:AC8" si="0">+MIN(C3:W3)</f>
        <v>-215.71052551269531</v>
      </c>
    </row>
    <row r="4" spans="1:31" x14ac:dyDescent="0.25">
      <c r="A4" s="5">
        <v>6005</v>
      </c>
      <c r="B4" s="5" t="s">
        <v>13</v>
      </c>
      <c r="C4" s="3">
        <v>176.25962829589844</v>
      </c>
      <c r="D4" s="3">
        <v>190.72463989257813</v>
      </c>
      <c r="E4" s="3">
        <v>202.26416015625</v>
      </c>
      <c r="F4" s="3">
        <v>208.30523681640625</v>
      </c>
      <c r="G4" s="3">
        <v>210.21884155273438</v>
      </c>
      <c r="H4" s="3">
        <v>205.13453674316406</v>
      </c>
      <c r="I4" s="3">
        <v>177.57394409179688</v>
      </c>
      <c r="J4" s="3">
        <v>115.30524444580078</v>
      </c>
      <c r="K4" s="3">
        <v>5.2048711776733398</v>
      </c>
      <c r="L4" s="3">
        <v>-102.64220428466797</v>
      </c>
      <c r="M4" s="3">
        <v>-160.23052978515625</v>
      </c>
      <c r="N4" s="3">
        <v>-186.04473876953125</v>
      </c>
      <c r="O4" s="3">
        <v>-190.95854187011719</v>
      </c>
      <c r="P4" s="3">
        <v>-189.63226318359375</v>
      </c>
      <c r="Q4" s="3">
        <v>-185.65956115722656</v>
      </c>
      <c r="R4" s="3">
        <v>-175.63616943359375</v>
      </c>
      <c r="S4" s="3">
        <v>-159.05850219726563</v>
      </c>
      <c r="T4" s="3">
        <v>-139.17311096191406</v>
      </c>
      <c r="U4" s="3">
        <v>-114.99905395507813</v>
      </c>
      <c r="V4" s="3">
        <v>-85.90203857421875</v>
      </c>
      <c r="W4" s="3">
        <v>-44.504600524902344</v>
      </c>
      <c r="X4" s="3">
        <v>14.383400917053223</v>
      </c>
      <c r="Y4" s="3">
        <v>90.752883911132813</v>
      </c>
      <c r="Z4" s="3">
        <v>179.75216674804688</v>
      </c>
      <c r="AA4" s="3">
        <v>287.81033325195313</v>
      </c>
      <c r="AB4" s="3"/>
      <c r="AC4" s="3">
        <f t="shared" si="0"/>
        <v>-190.95854187011719</v>
      </c>
    </row>
    <row r="5" spans="1:31" x14ac:dyDescent="0.25">
      <c r="A5" s="5">
        <v>6005</v>
      </c>
      <c r="B5" s="5" t="s">
        <v>11</v>
      </c>
      <c r="C5" s="3">
        <v>223.71011352539063</v>
      </c>
      <c r="D5" s="3">
        <v>237.33944702148438</v>
      </c>
      <c r="E5" s="3">
        <v>249.56631469726563</v>
      </c>
      <c r="F5" s="3">
        <v>257.08840942382813</v>
      </c>
      <c r="G5" s="3">
        <v>257.01168823242188</v>
      </c>
      <c r="H5" s="3">
        <v>247.76620483398438</v>
      </c>
      <c r="I5" s="3">
        <v>225.66993713378906</v>
      </c>
      <c r="J5" s="3">
        <v>152.93594360351563</v>
      </c>
      <c r="K5" s="3">
        <v>43.407966613769531</v>
      </c>
      <c r="L5" s="3">
        <v>-63.858909606933594</v>
      </c>
      <c r="M5" s="3">
        <v>-100.81801605224609</v>
      </c>
      <c r="N5" s="3">
        <v>-123.14101409912109</v>
      </c>
      <c r="O5" s="3">
        <v>-129.69099426269531</v>
      </c>
      <c r="P5" s="3">
        <v>-124.97872161865234</v>
      </c>
      <c r="Q5" s="3">
        <v>-111.37443542480469</v>
      </c>
      <c r="R5" s="3">
        <v>-87.67901611328125</v>
      </c>
      <c r="S5" s="3">
        <v>-66.237823486328125</v>
      </c>
      <c r="T5" s="3">
        <v>-39.464962005615234</v>
      </c>
      <c r="U5" s="3">
        <v>-9.2534389495849609</v>
      </c>
      <c r="V5" s="3">
        <v>26.891773223876953</v>
      </c>
      <c r="W5" s="3">
        <v>70.214988708496094</v>
      </c>
      <c r="X5" s="3">
        <v>123.62773132324219</v>
      </c>
      <c r="Y5" s="3">
        <v>190.77265930175781</v>
      </c>
      <c r="Z5" s="3">
        <v>274.0513916015625</v>
      </c>
      <c r="AA5" s="3">
        <v>369.75469970703125</v>
      </c>
      <c r="AB5" s="3"/>
      <c r="AC5" s="3">
        <f t="shared" si="0"/>
        <v>-129.69099426269531</v>
      </c>
    </row>
    <row r="6" spans="1:31" x14ac:dyDescent="0.25">
      <c r="A6" s="5">
        <v>6005</v>
      </c>
      <c r="B6" s="5" t="s">
        <v>12</v>
      </c>
      <c r="C6" s="3">
        <v>442.49835205078125</v>
      </c>
      <c r="D6" s="3">
        <v>421.62261962890625</v>
      </c>
      <c r="E6" s="3">
        <v>376.88955688476563</v>
      </c>
      <c r="F6" s="3">
        <v>327.1170654296875</v>
      </c>
      <c r="G6" s="3">
        <v>278.615966796875</v>
      </c>
      <c r="H6" s="3">
        <v>231.260498046875</v>
      </c>
      <c r="I6" s="3">
        <v>184.16448974609375</v>
      </c>
      <c r="J6" s="3">
        <v>120.11981201171875</v>
      </c>
      <c r="K6" s="3">
        <v>12.337821960449219</v>
      </c>
      <c r="L6" s="3">
        <v>-78.79010009765625</v>
      </c>
      <c r="M6" s="3">
        <v>-132.73179626464844</v>
      </c>
      <c r="N6" s="3">
        <v>-145.27659606933594</v>
      </c>
      <c r="O6" s="3">
        <v>-156.89323425292969</v>
      </c>
      <c r="P6" s="3">
        <v>-167.8602294921875</v>
      </c>
      <c r="Q6" s="3">
        <v>-177.52391052246094</v>
      </c>
      <c r="R6" s="3">
        <v>-179.3133544921875</v>
      </c>
      <c r="S6" s="3">
        <v>-176.99124145507813</v>
      </c>
      <c r="T6" s="3">
        <v>-172.68025207519531</v>
      </c>
      <c r="U6" s="3">
        <v>-155.09898376464844</v>
      </c>
      <c r="V6" s="3">
        <v>-132.40753173828125</v>
      </c>
      <c r="W6" s="3">
        <v>-105.60078430175781</v>
      </c>
      <c r="X6" s="3">
        <v>-73.4674072265625</v>
      </c>
      <c r="Y6" s="3">
        <v>-30.593246459960938</v>
      </c>
      <c r="Z6" s="3">
        <v>27.03803825378418</v>
      </c>
      <c r="AA6" s="3">
        <v>92.3770751953125</v>
      </c>
      <c r="AB6" s="3">
        <v>166.79676818847656</v>
      </c>
      <c r="AC6" s="3">
        <f t="shared" si="0"/>
        <v>-179.3133544921875</v>
      </c>
    </row>
    <row r="7" spans="1:31" x14ac:dyDescent="0.25">
      <c r="A7" s="5">
        <v>6005</v>
      </c>
      <c r="B7" s="5" t="s">
        <v>14</v>
      </c>
      <c r="C7" s="3">
        <v>473.5689697265625</v>
      </c>
      <c r="D7" s="3">
        <v>427.16632080078125</v>
      </c>
      <c r="E7" s="3">
        <v>376.88958740234375</v>
      </c>
      <c r="F7" s="3">
        <v>327.11703491210938</v>
      </c>
      <c r="G7" s="3">
        <v>278.61593627929688</v>
      </c>
      <c r="H7" s="3">
        <v>231.26046752929688</v>
      </c>
      <c r="I7" s="3">
        <v>184.16450500488281</v>
      </c>
      <c r="J7" s="3">
        <v>137.09385681152344</v>
      </c>
      <c r="K7" s="3">
        <v>44.817127227783203</v>
      </c>
      <c r="L7" s="3">
        <v>-44.992767333984375</v>
      </c>
      <c r="M7" s="3">
        <v>-87.791595458984375</v>
      </c>
      <c r="N7" s="3">
        <v>-98.843315124511719</v>
      </c>
      <c r="O7" s="3">
        <v>-108.36811065673828</v>
      </c>
      <c r="P7" s="3">
        <v>-116.05970001220703</v>
      </c>
      <c r="Q7" s="3">
        <v>-121.81523132324219</v>
      </c>
      <c r="R7" s="3">
        <v>-118.01458740234375</v>
      </c>
      <c r="S7" s="3">
        <v>-110.32408142089844</v>
      </c>
      <c r="T7" s="3">
        <v>-99.515274047851563</v>
      </c>
      <c r="U7" s="3">
        <v>-71.203765869140625</v>
      </c>
      <c r="V7" s="3">
        <v>-29.703044891357422</v>
      </c>
      <c r="W7" s="3">
        <v>52.320281982421875</v>
      </c>
      <c r="X7" s="3">
        <v>235.63046264648438</v>
      </c>
      <c r="AC7" s="3">
        <f t="shared" si="0"/>
        <v>-121.81523132324219</v>
      </c>
    </row>
    <row r="8" spans="1:31" x14ac:dyDescent="0.25">
      <c r="A8" s="5">
        <v>6005</v>
      </c>
      <c r="B8" s="5" t="s">
        <v>15</v>
      </c>
      <c r="C8" s="3">
        <v>503.63992309570313</v>
      </c>
      <c r="D8" s="3">
        <v>461.62371826171875</v>
      </c>
      <c r="E8" s="3">
        <v>415.24462890625</v>
      </c>
      <c r="F8" s="3">
        <v>369.32369995117188</v>
      </c>
      <c r="G8" s="3">
        <v>324.66131591796875</v>
      </c>
      <c r="H8" s="3">
        <v>280.94943237304688</v>
      </c>
      <c r="I8" s="3">
        <v>237.58676147460938</v>
      </c>
      <c r="J8" s="3">
        <v>161.89051818847656</v>
      </c>
      <c r="K8" s="3">
        <v>67.713584899902344</v>
      </c>
      <c r="L8" s="3">
        <v>-22.007688522338867</v>
      </c>
      <c r="M8" s="3">
        <v>-57.553489685058594</v>
      </c>
      <c r="N8" s="3">
        <v>-68.868629455566406</v>
      </c>
      <c r="O8" s="3">
        <v>-79.733436584472656</v>
      </c>
      <c r="P8" s="3">
        <v>-89.341934204101563</v>
      </c>
      <c r="Q8" s="3">
        <v>-96.677902221679688</v>
      </c>
      <c r="R8" s="3">
        <v>-94.958526611328125</v>
      </c>
      <c r="S8" s="3">
        <v>-90.385528564453125</v>
      </c>
      <c r="T8" s="3">
        <v>-82.215324401855469</v>
      </c>
      <c r="U8" s="3">
        <v>-59.248043060302734</v>
      </c>
      <c r="V8" s="3">
        <v>-32.630504608154297</v>
      </c>
      <c r="W8" s="3">
        <v>-1.0682302713394165</v>
      </c>
      <c r="X8" s="3">
        <v>35.72564697265625</v>
      </c>
      <c r="Y8" s="3">
        <v>92.835578918457031</v>
      </c>
      <c r="Z8" s="3">
        <v>158.8095703125</v>
      </c>
      <c r="AA8" s="3">
        <v>236.89341735839844</v>
      </c>
      <c r="AB8" s="3">
        <v>339.77536010742188</v>
      </c>
      <c r="AC8" s="3">
        <f t="shared" si="0"/>
        <v>-96.677902221679688</v>
      </c>
    </row>
    <row r="9" spans="1:31" ht="16.5" x14ac:dyDescent="0.3">
      <c r="C9" s="2"/>
      <c r="D9" s="2"/>
    </row>
    <row r="10" spans="1:31" ht="15" customHeight="1" x14ac:dyDescent="0.25">
      <c r="A10" s="21" t="s">
        <v>1</v>
      </c>
      <c r="B10" s="21"/>
      <c r="C10" s="4">
        <v>0.85</v>
      </c>
      <c r="D10" s="4">
        <v>0.86</v>
      </c>
      <c r="E10" s="4">
        <v>0.87</v>
      </c>
      <c r="F10" s="4">
        <v>0.88</v>
      </c>
      <c r="G10" s="4">
        <v>0.89</v>
      </c>
      <c r="H10" s="4">
        <v>0.9</v>
      </c>
      <c r="I10" s="4">
        <v>0.91</v>
      </c>
      <c r="J10" s="4">
        <v>0.92</v>
      </c>
      <c r="K10" s="4">
        <v>0.93</v>
      </c>
      <c r="L10" s="4">
        <v>0.94</v>
      </c>
      <c r="M10" s="4">
        <v>0.95</v>
      </c>
      <c r="N10" s="4">
        <v>0.96</v>
      </c>
      <c r="O10" s="4">
        <v>0.97</v>
      </c>
      <c r="P10" s="4">
        <v>0.98</v>
      </c>
      <c r="Q10" s="4">
        <v>0.99</v>
      </c>
      <c r="R10" s="4">
        <v>1</v>
      </c>
      <c r="S10" s="4">
        <v>1.01</v>
      </c>
      <c r="T10" s="4">
        <v>1.02</v>
      </c>
      <c r="U10" s="4">
        <v>1.03</v>
      </c>
      <c r="V10" s="4">
        <v>1.04</v>
      </c>
      <c r="W10" s="4">
        <v>1.05</v>
      </c>
      <c r="X10" s="4">
        <v>1.06</v>
      </c>
      <c r="Y10" s="4">
        <v>1.07</v>
      </c>
      <c r="Z10" s="4">
        <v>1.08</v>
      </c>
      <c r="AA10" s="4">
        <v>1.0900000000000001</v>
      </c>
      <c r="AB10" s="4">
        <v>1.1000000000000001</v>
      </c>
      <c r="AC10" s="1" t="s">
        <v>2</v>
      </c>
    </row>
    <row r="11" spans="1:31" x14ac:dyDescent="0.25">
      <c r="A11" s="5">
        <v>2</v>
      </c>
      <c r="B11" s="5" t="str">
        <f>+B3</f>
        <v>BASE Con 4LT</v>
      </c>
      <c r="C11" s="3"/>
      <c r="D11" s="3">
        <f t="shared" ref="C11:O16" si="1">+HLOOKUP(D$10,$C$2:$AB$8,$A11,FALSE)</f>
        <v>167.12733459472656</v>
      </c>
      <c r="E11" s="3">
        <f t="shared" si="1"/>
        <v>89.978195190429688</v>
      </c>
      <c r="F11" s="3">
        <f t="shared" si="1"/>
        <v>17.763893127441406</v>
      </c>
      <c r="G11" s="3">
        <f t="shared" si="1"/>
        <v>-45.384849548339844</v>
      </c>
      <c r="H11" s="3">
        <f t="shared" si="1"/>
        <v>-91.818984985351563</v>
      </c>
      <c r="I11" s="3">
        <f t="shared" si="1"/>
        <v>-124.48359680175781</v>
      </c>
      <c r="J11" s="3">
        <f t="shared" si="1"/>
        <v>-149.52777099609375</v>
      </c>
      <c r="K11" s="3">
        <f t="shared" si="1"/>
        <v>-171.33668518066406</v>
      </c>
      <c r="L11" s="3">
        <f t="shared" si="1"/>
        <v>-189.57386779785156</v>
      </c>
      <c r="M11" s="3">
        <f t="shared" si="1"/>
        <v>-202.24754333496094</v>
      </c>
      <c r="N11" s="3">
        <f>+HLOOKUP(N$10,$C$2:$AB$8,$A11,FALSE)</f>
        <v>-212.62648010253906</v>
      </c>
      <c r="O11" s="3">
        <f>+HLOOKUP(O$10,$C$2:$AB$8,$A11,FALSE)</f>
        <v>-215.71052551269531</v>
      </c>
      <c r="P11" s="3">
        <f t="shared" ref="P11:AB16" si="2">+HLOOKUP(P$10,$C$2:$AB$8,$A11,FALSE)</f>
        <v>-214.74850463867188</v>
      </c>
      <c r="Q11" s="3">
        <f t="shared" si="2"/>
        <v>-197.80294799804688</v>
      </c>
      <c r="R11" s="3">
        <f t="shared" si="2"/>
        <v>-175.09095764160156</v>
      </c>
      <c r="S11" s="3">
        <f t="shared" si="2"/>
        <v>-103.30834197998047</v>
      </c>
      <c r="T11" s="3">
        <f t="shared" si="2"/>
        <v>4.5021228790283203</v>
      </c>
      <c r="U11" s="3">
        <f t="shared" si="2"/>
        <v>114.57163238525391</v>
      </c>
      <c r="V11" s="3">
        <f t="shared" si="2"/>
        <v>162.74020385742188</v>
      </c>
      <c r="W11" s="3">
        <f t="shared" si="2"/>
        <v>186.51554870605469</v>
      </c>
      <c r="X11" s="3">
        <f t="shared" si="2"/>
        <v>187.12297058105469</v>
      </c>
      <c r="Y11" s="3">
        <f t="shared" si="2"/>
        <v>183.84135437011719</v>
      </c>
      <c r="Z11" s="3">
        <f t="shared" si="2"/>
        <v>178.32106018066406</v>
      </c>
      <c r="AA11" s="3">
        <f t="shared" si="2"/>
        <v>167.02105712890625</v>
      </c>
      <c r="AB11" s="3">
        <f t="shared" si="2"/>
        <v>154.36393737792969</v>
      </c>
      <c r="AC11" s="3">
        <f>+MIN(C11:AB11)</f>
        <v>-215.71052551269531</v>
      </c>
      <c r="AE11" s="1">
        <f>+HLOOKUP($AC11,$C11:$AB$17,7,FALSE)</f>
        <v>0.97</v>
      </c>
    </row>
    <row r="12" spans="1:31" x14ac:dyDescent="0.25">
      <c r="A12" s="5">
        <f>+A11+1</f>
        <v>3</v>
      </c>
      <c r="B12" s="5" t="str">
        <f t="shared" ref="B12:B15" si="3">+B4</f>
        <v>VEL-DOM(5A) Con 4LT</v>
      </c>
      <c r="C12" s="3"/>
      <c r="D12" s="3">
        <f t="shared" si="1"/>
        <v>287.81033325195313</v>
      </c>
      <c r="E12" s="3">
        <f t="shared" si="1"/>
        <v>179.75216674804688</v>
      </c>
      <c r="F12" s="3">
        <f t="shared" si="1"/>
        <v>90.752883911132813</v>
      </c>
      <c r="G12" s="3">
        <f t="shared" si="1"/>
        <v>14.383400917053223</v>
      </c>
      <c r="H12" s="3">
        <f t="shared" si="1"/>
        <v>-44.504600524902344</v>
      </c>
      <c r="I12" s="3">
        <f t="shared" si="1"/>
        <v>-85.90203857421875</v>
      </c>
      <c r="J12" s="3">
        <f t="shared" si="1"/>
        <v>-114.99905395507813</v>
      </c>
      <c r="K12" s="3">
        <f t="shared" si="1"/>
        <v>-139.17311096191406</v>
      </c>
      <c r="L12" s="3">
        <f t="shared" si="1"/>
        <v>-159.05850219726563</v>
      </c>
      <c r="M12" s="3">
        <f t="shared" si="1"/>
        <v>-175.63616943359375</v>
      </c>
      <c r="N12" s="3">
        <f t="shared" si="1"/>
        <v>-185.65956115722656</v>
      </c>
      <c r="O12" s="3">
        <f t="shared" si="1"/>
        <v>-189.63226318359375</v>
      </c>
      <c r="P12" s="3">
        <f t="shared" si="2"/>
        <v>-190.95854187011719</v>
      </c>
      <c r="Q12" s="3">
        <f t="shared" si="2"/>
        <v>-186.04473876953125</v>
      </c>
      <c r="R12" s="3">
        <f t="shared" si="2"/>
        <v>-160.23052978515625</v>
      </c>
      <c r="S12" s="3">
        <f t="shared" si="2"/>
        <v>-102.64220428466797</v>
      </c>
      <c r="T12" s="3">
        <f t="shared" si="2"/>
        <v>5.2048711776733398</v>
      </c>
      <c r="U12" s="3">
        <f t="shared" si="2"/>
        <v>115.30524444580078</v>
      </c>
      <c r="V12" s="3">
        <f t="shared" si="2"/>
        <v>177.57394409179688</v>
      </c>
      <c r="W12" s="3">
        <f t="shared" si="2"/>
        <v>205.13453674316406</v>
      </c>
      <c r="X12" s="3">
        <f t="shared" si="2"/>
        <v>210.21884155273438</v>
      </c>
      <c r="Y12" s="3">
        <f t="shared" si="2"/>
        <v>208.30523681640625</v>
      </c>
      <c r="Z12" s="3">
        <f t="shared" si="2"/>
        <v>202.26416015625</v>
      </c>
      <c r="AA12" s="3">
        <f t="shared" si="2"/>
        <v>190.72463989257813</v>
      </c>
      <c r="AB12" s="3">
        <f t="shared" si="2"/>
        <v>176.25962829589844</v>
      </c>
      <c r="AC12" s="3">
        <f t="shared" ref="AC12:AC16" si="4">+MIN(C12:AB12)</f>
        <v>-190.95854187011719</v>
      </c>
      <c r="AD12" s="3">
        <f>+$AC$11-AC12</f>
        <v>-24.751983642578125</v>
      </c>
      <c r="AE12" s="1">
        <f>+HLOOKUP($AC12,$C12:$AB$17,6,FALSE)</f>
        <v>0.98</v>
      </c>
    </row>
    <row r="13" spans="1:31" x14ac:dyDescent="0.25">
      <c r="A13" s="5">
        <f t="shared" ref="A13:A16" si="5">+A12+1</f>
        <v>4</v>
      </c>
      <c r="B13" s="5" t="str">
        <f t="shared" si="3"/>
        <v>ECO-BUR(2C) Con 4LT</v>
      </c>
      <c r="C13" s="3"/>
      <c r="D13" s="3">
        <f t="shared" si="1"/>
        <v>369.75469970703125</v>
      </c>
      <c r="E13" s="3">
        <f t="shared" si="1"/>
        <v>274.0513916015625</v>
      </c>
      <c r="F13" s="3">
        <f t="shared" si="1"/>
        <v>190.77265930175781</v>
      </c>
      <c r="G13" s="3">
        <f t="shared" si="1"/>
        <v>123.62773132324219</v>
      </c>
      <c r="H13" s="3">
        <f t="shared" si="1"/>
        <v>70.214988708496094</v>
      </c>
      <c r="I13" s="3">
        <f t="shared" si="1"/>
        <v>26.891773223876953</v>
      </c>
      <c r="J13" s="3">
        <f t="shared" si="1"/>
        <v>-9.2534389495849609</v>
      </c>
      <c r="K13" s="3">
        <f t="shared" si="1"/>
        <v>-39.464962005615234</v>
      </c>
      <c r="L13" s="3">
        <f t="shared" si="1"/>
        <v>-66.237823486328125</v>
      </c>
      <c r="M13" s="3">
        <f t="shared" si="1"/>
        <v>-87.67901611328125</v>
      </c>
      <c r="N13" s="3">
        <f t="shared" si="1"/>
        <v>-111.37443542480469</v>
      </c>
      <c r="O13" s="3">
        <f t="shared" si="1"/>
        <v>-124.97872161865234</v>
      </c>
      <c r="P13" s="3">
        <f t="shared" si="2"/>
        <v>-129.69099426269531</v>
      </c>
      <c r="Q13" s="3">
        <f t="shared" si="2"/>
        <v>-123.14101409912109</v>
      </c>
      <c r="R13" s="3">
        <f t="shared" si="2"/>
        <v>-100.81801605224609</v>
      </c>
      <c r="S13" s="3">
        <f t="shared" si="2"/>
        <v>-63.858909606933594</v>
      </c>
      <c r="T13" s="3">
        <f t="shared" si="2"/>
        <v>43.407966613769531</v>
      </c>
      <c r="U13" s="3">
        <f t="shared" si="2"/>
        <v>152.93594360351563</v>
      </c>
      <c r="V13" s="3">
        <f t="shared" si="2"/>
        <v>225.66993713378906</v>
      </c>
      <c r="W13" s="3">
        <f t="shared" si="2"/>
        <v>247.76620483398438</v>
      </c>
      <c r="X13" s="3">
        <f t="shared" si="2"/>
        <v>257.01168823242188</v>
      </c>
      <c r="Y13" s="3">
        <f t="shared" si="2"/>
        <v>257.08840942382813</v>
      </c>
      <c r="Z13" s="3">
        <f t="shared" si="2"/>
        <v>249.56631469726563</v>
      </c>
      <c r="AA13" s="3">
        <f t="shared" si="2"/>
        <v>237.33944702148438</v>
      </c>
      <c r="AB13" s="3">
        <f t="shared" si="2"/>
        <v>223.71011352539063</v>
      </c>
      <c r="AC13" s="3">
        <f t="shared" si="4"/>
        <v>-129.69099426269531</v>
      </c>
      <c r="AD13" s="3">
        <f t="shared" ref="AD13:AD16" si="6">+$AC$11-AC13</f>
        <v>-86.01953125</v>
      </c>
      <c r="AE13" s="1">
        <f>+HLOOKUP($AC13,$C13:$AB$17,5,FALSE)</f>
        <v>0.98</v>
      </c>
    </row>
    <row r="14" spans="1:31" x14ac:dyDescent="0.25">
      <c r="A14" s="5">
        <f t="shared" si="5"/>
        <v>5</v>
      </c>
      <c r="B14" s="5" t="str">
        <f t="shared" si="3"/>
        <v>BASE Sin 4LT</v>
      </c>
      <c r="C14" s="3">
        <f t="shared" si="1"/>
        <v>166.79676818847656</v>
      </c>
      <c r="D14" s="3">
        <f t="shared" si="1"/>
        <v>92.3770751953125</v>
      </c>
      <c r="E14" s="3">
        <f t="shared" si="1"/>
        <v>27.03803825378418</v>
      </c>
      <c r="F14" s="3">
        <f t="shared" si="1"/>
        <v>-30.593246459960938</v>
      </c>
      <c r="G14" s="3">
        <f t="shared" si="1"/>
        <v>-73.4674072265625</v>
      </c>
      <c r="H14" s="3">
        <f t="shared" si="1"/>
        <v>-105.60078430175781</v>
      </c>
      <c r="I14" s="3">
        <f t="shared" si="1"/>
        <v>-132.40753173828125</v>
      </c>
      <c r="J14" s="3">
        <f t="shared" si="1"/>
        <v>-155.09898376464844</v>
      </c>
      <c r="K14" s="3">
        <f t="shared" si="1"/>
        <v>-172.68025207519531</v>
      </c>
      <c r="L14" s="3">
        <f t="shared" si="1"/>
        <v>-176.99124145507813</v>
      </c>
      <c r="M14" s="3">
        <f t="shared" si="1"/>
        <v>-179.3133544921875</v>
      </c>
      <c r="N14" s="3">
        <f t="shared" si="1"/>
        <v>-177.52391052246094</v>
      </c>
      <c r="O14" s="3">
        <f t="shared" si="1"/>
        <v>-167.8602294921875</v>
      </c>
      <c r="P14" s="3">
        <f t="shared" si="2"/>
        <v>-156.89323425292969</v>
      </c>
      <c r="Q14" s="3">
        <f t="shared" si="2"/>
        <v>-145.27659606933594</v>
      </c>
      <c r="R14" s="3">
        <f t="shared" si="2"/>
        <v>-132.73179626464844</v>
      </c>
      <c r="S14" s="3">
        <f t="shared" si="2"/>
        <v>-78.79010009765625</v>
      </c>
      <c r="T14" s="3">
        <f t="shared" si="2"/>
        <v>12.337821960449219</v>
      </c>
      <c r="U14" s="3">
        <f t="shared" si="2"/>
        <v>120.11981201171875</v>
      </c>
      <c r="V14" s="3">
        <f t="shared" si="2"/>
        <v>184.16448974609375</v>
      </c>
      <c r="W14" s="3">
        <f t="shared" si="2"/>
        <v>231.260498046875</v>
      </c>
      <c r="X14" s="3">
        <f t="shared" si="2"/>
        <v>278.615966796875</v>
      </c>
      <c r="Y14" s="3">
        <f t="shared" si="2"/>
        <v>327.1170654296875</v>
      </c>
      <c r="Z14" s="3">
        <f t="shared" si="2"/>
        <v>376.88955688476563</v>
      </c>
      <c r="AA14" s="3">
        <f t="shared" si="2"/>
        <v>421.62261962890625</v>
      </c>
      <c r="AB14" s="3">
        <f t="shared" si="2"/>
        <v>442.49835205078125</v>
      </c>
      <c r="AC14" s="3">
        <f t="shared" si="4"/>
        <v>-179.3133544921875</v>
      </c>
      <c r="AD14" s="3">
        <f t="shared" si="6"/>
        <v>-36.397171020507813</v>
      </c>
      <c r="AE14" s="1">
        <f>+HLOOKUP($AC14,$C14:$AB$17,4,FALSE)</f>
        <v>0.95</v>
      </c>
    </row>
    <row r="15" spans="1:31" x14ac:dyDescent="0.25">
      <c r="A15" s="5">
        <f t="shared" si="5"/>
        <v>6</v>
      </c>
      <c r="B15" s="5" t="str">
        <f t="shared" si="3"/>
        <v>VEL-DOM(5A) Sin 4LT</v>
      </c>
      <c r="C15" s="3"/>
      <c r="D15" s="3"/>
      <c r="E15" s="3"/>
      <c r="F15" s="3"/>
      <c r="G15" s="3">
        <f t="shared" si="1"/>
        <v>235.63046264648438</v>
      </c>
      <c r="H15" s="3">
        <f t="shared" si="1"/>
        <v>52.320281982421875</v>
      </c>
      <c r="I15" s="3">
        <f t="shared" si="1"/>
        <v>-29.703044891357422</v>
      </c>
      <c r="J15" s="3">
        <f t="shared" si="1"/>
        <v>-71.203765869140625</v>
      </c>
      <c r="K15" s="3">
        <f t="shared" si="1"/>
        <v>-99.515274047851563</v>
      </c>
      <c r="L15" s="3">
        <f t="shared" si="1"/>
        <v>-110.32408142089844</v>
      </c>
      <c r="M15" s="3">
        <f t="shared" si="1"/>
        <v>-118.01458740234375</v>
      </c>
      <c r="N15" s="3">
        <f t="shared" si="1"/>
        <v>-121.81523132324219</v>
      </c>
      <c r="O15" s="3">
        <f t="shared" si="1"/>
        <v>-116.05970001220703</v>
      </c>
      <c r="P15" s="3">
        <f t="shared" si="2"/>
        <v>-108.36811065673828</v>
      </c>
      <c r="Q15" s="3">
        <f t="shared" si="2"/>
        <v>-98.843315124511719</v>
      </c>
      <c r="R15" s="3">
        <f t="shared" si="2"/>
        <v>-87.791595458984375</v>
      </c>
      <c r="S15" s="3">
        <f t="shared" si="2"/>
        <v>-44.992767333984375</v>
      </c>
      <c r="T15" s="3">
        <f t="shared" si="2"/>
        <v>44.817127227783203</v>
      </c>
      <c r="U15" s="3">
        <f t="shared" si="2"/>
        <v>137.09385681152344</v>
      </c>
      <c r="V15" s="3">
        <f t="shared" si="2"/>
        <v>184.16450500488281</v>
      </c>
      <c r="W15" s="3">
        <f t="shared" si="2"/>
        <v>231.26046752929688</v>
      </c>
      <c r="X15" s="3">
        <f t="shared" si="2"/>
        <v>278.61593627929688</v>
      </c>
      <c r="Y15" s="3">
        <f t="shared" si="2"/>
        <v>327.11703491210938</v>
      </c>
      <c r="Z15" s="3">
        <f t="shared" si="2"/>
        <v>376.88958740234375</v>
      </c>
      <c r="AA15" s="3">
        <f t="shared" si="2"/>
        <v>427.16632080078125</v>
      </c>
      <c r="AB15" s="3">
        <f t="shared" si="2"/>
        <v>473.5689697265625</v>
      </c>
      <c r="AC15" s="3">
        <f t="shared" si="4"/>
        <v>-121.81523132324219</v>
      </c>
      <c r="AD15" s="3">
        <f t="shared" si="6"/>
        <v>-93.895294189453125</v>
      </c>
      <c r="AE15" s="1">
        <f>+HLOOKUP($AC15,$C15:$AB$17,3,FALSE)</f>
        <v>0.96</v>
      </c>
    </row>
    <row r="16" spans="1:31" x14ac:dyDescent="0.25">
      <c r="A16" s="5">
        <f t="shared" si="5"/>
        <v>7</v>
      </c>
      <c r="B16" s="5" t="str">
        <f>+B8</f>
        <v>ECO-BUR(2C) Sin 4LT</v>
      </c>
      <c r="C16" s="3">
        <f t="shared" si="1"/>
        <v>339.77536010742188</v>
      </c>
      <c r="D16" s="3">
        <f t="shared" si="1"/>
        <v>236.89341735839844</v>
      </c>
      <c r="E16" s="3">
        <f t="shared" si="1"/>
        <v>158.8095703125</v>
      </c>
      <c r="F16" s="3">
        <f t="shared" si="1"/>
        <v>92.835578918457031</v>
      </c>
      <c r="G16" s="3">
        <f t="shared" si="1"/>
        <v>35.72564697265625</v>
      </c>
      <c r="H16" s="3">
        <f t="shared" si="1"/>
        <v>-1.0682302713394165</v>
      </c>
      <c r="I16" s="3">
        <f t="shared" si="1"/>
        <v>-32.630504608154297</v>
      </c>
      <c r="J16" s="3">
        <f t="shared" si="1"/>
        <v>-59.248043060302734</v>
      </c>
      <c r="K16" s="3">
        <f t="shared" si="1"/>
        <v>-82.215324401855469</v>
      </c>
      <c r="L16" s="3">
        <f t="shared" si="1"/>
        <v>-90.385528564453125</v>
      </c>
      <c r="M16" s="3">
        <f t="shared" si="1"/>
        <v>-94.958526611328125</v>
      </c>
      <c r="N16" s="3">
        <f t="shared" si="1"/>
        <v>-96.677902221679688</v>
      </c>
      <c r="O16" s="3">
        <f t="shared" si="1"/>
        <v>-89.341934204101563</v>
      </c>
      <c r="P16" s="3">
        <f t="shared" si="2"/>
        <v>-79.733436584472656</v>
      </c>
      <c r="Q16" s="3">
        <f t="shared" si="2"/>
        <v>-68.868629455566406</v>
      </c>
      <c r="R16" s="3">
        <f t="shared" si="2"/>
        <v>-57.553489685058594</v>
      </c>
      <c r="S16" s="3">
        <f t="shared" si="2"/>
        <v>-22.007688522338867</v>
      </c>
      <c r="T16" s="3">
        <f t="shared" si="2"/>
        <v>67.713584899902344</v>
      </c>
      <c r="U16" s="3">
        <f t="shared" si="2"/>
        <v>161.89051818847656</v>
      </c>
      <c r="V16" s="3">
        <f t="shared" si="2"/>
        <v>237.58676147460938</v>
      </c>
      <c r="W16" s="3">
        <f t="shared" si="2"/>
        <v>280.94943237304688</v>
      </c>
      <c r="X16" s="3">
        <f t="shared" si="2"/>
        <v>324.66131591796875</v>
      </c>
      <c r="Y16" s="3">
        <f t="shared" si="2"/>
        <v>369.32369995117188</v>
      </c>
      <c r="Z16" s="3">
        <f t="shared" si="2"/>
        <v>415.24462890625</v>
      </c>
      <c r="AA16" s="3">
        <f t="shared" si="2"/>
        <v>461.62371826171875</v>
      </c>
      <c r="AB16" s="3">
        <f t="shared" si="2"/>
        <v>503.63992309570313</v>
      </c>
      <c r="AC16" s="3">
        <f t="shared" si="4"/>
        <v>-96.677902221679688</v>
      </c>
      <c r="AD16" s="3">
        <f t="shared" si="6"/>
        <v>-119.03262329101563</v>
      </c>
      <c r="AE16" s="1">
        <f>+HLOOKUP($AC16,$C16:$AB$17,2,FALSE)</f>
        <v>0.96</v>
      </c>
    </row>
    <row r="17" spans="3:28" x14ac:dyDescent="0.25">
      <c r="C17" s="3">
        <f>+C10</f>
        <v>0.85</v>
      </c>
      <c r="D17" s="3">
        <f t="shared" ref="D17:AB17" si="7">+D10</f>
        <v>0.86</v>
      </c>
      <c r="E17" s="3">
        <f t="shared" si="7"/>
        <v>0.87</v>
      </c>
      <c r="F17" s="3">
        <f t="shared" si="7"/>
        <v>0.88</v>
      </c>
      <c r="G17" s="3">
        <f t="shared" si="7"/>
        <v>0.89</v>
      </c>
      <c r="H17" s="3">
        <f t="shared" si="7"/>
        <v>0.9</v>
      </c>
      <c r="I17" s="3">
        <f t="shared" si="7"/>
        <v>0.91</v>
      </c>
      <c r="J17" s="3">
        <f t="shared" si="7"/>
        <v>0.92</v>
      </c>
      <c r="K17" s="3">
        <f t="shared" si="7"/>
        <v>0.93</v>
      </c>
      <c r="L17" s="3">
        <f t="shared" si="7"/>
        <v>0.94</v>
      </c>
      <c r="M17" s="3">
        <f t="shared" si="7"/>
        <v>0.95</v>
      </c>
      <c r="N17" s="3">
        <f t="shared" si="7"/>
        <v>0.96</v>
      </c>
      <c r="O17" s="3">
        <f t="shared" si="7"/>
        <v>0.97</v>
      </c>
      <c r="P17" s="3">
        <f t="shared" si="7"/>
        <v>0.98</v>
      </c>
      <c r="Q17" s="3">
        <f t="shared" si="7"/>
        <v>0.99</v>
      </c>
      <c r="R17" s="3">
        <f t="shared" si="7"/>
        <v>1</v>
      </c>
      <c r="S17" s="3">
        <f t="shared" si="7"/>
        <v>1.01</v>
      </c>
      <c r="T17" s="3">
        <f t="shared" si="7"/>
        <v>1.02</v>
      </c>
      <c r="U17" s="3">
        <f t="shared" si="7"/>
        <v>1.03</v>
      </c>
      <c r="V17" s="3">
        <f t="shared" si="7"/>
        <v>1.04</v>
      </c>
      <c r="W17" s="3">
        <f t="shared" si="7"/>
        <v>1.05</v>
      </c>
      <c r="X17" s="3">
        <f t="shared" si="7"/>
        <v>1.06</v>
      </c>
      <c r="Y17" s="3">
        <f t="shared" si="7"/>
        <v>1.07</v>
      </c>
      <c r="Z17" s="3">
        <f t="shared" si="7"/>
        <v>1.08</v>
      </c>
      <c r="AA17" s="3">
        <f t="shared" si="7"/>
        <v>1.0900000000000001</v>
      </c>
      <c r="AB17" s="3">
        <f t="shared" si="7"/>
        <v>1.1000000000000001</v>
      </c>
    </row>
    <row r="18" spans="3:28" x14ac:dyDescent="0.25">
      <c r="C18" s="3"/>
      <c r="D18" s="3"/>
    </row>
  </sheetData>
  <mergeCells count="2">
    <mergeCell ref="A2:B2"/>
    <mergeCell ref="A10:B10"/>
  </mergeCells>
  <conditionalFormatting sqref="C11:AB16">
    <cfRule type="cellIs" dxfId="3" priority="4" operator="equal">
      <formula>$AC11</formula>
    </cfRule>
  </conditionalFormatting>
  <conditionalFormatting sqref="C3:AB3 Q4:W8">
    <cfRule type="cellIs" dxfId="2" priority="3" operator="equal">
      <formula>$AC3</formula>
    </cfRule>
  </conditionalFormatting>
  <conditionalFormatting sqref="C4:P6 X4:AB6">
    <cfRule type="cellIs" dxfId="1" priority="2" operator="equal">
      <formula>$AC4</formula>
    </cfRule>
  </conditionalFormatting>
  <conditionalFormatting sqref="C7:P8 X7:AB8">
    <cfRule type="cellIs" dxfId="0" priority="1" operator="equal">
      <formula>$AC7</formula>
    </cfRule>
  </conditionalFormatting>
  <pageMargins left="1" right="1" top="0.5" bottom="0.5" header="0.25" footer="0.25"/>
  <pageSetup scale="31" orientation="landscape" r:id="rId1"/>
  <headerFooter>
    <oddHeader>&amp;C&amp;D:&amp;A</oddHeader>
    <oddFooter>&amp;L&amp;P of &amp;F&amp;R&amp;R, &amp;S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</vt:lpstr>
      <vt:lpstr>6002</vt:lpstr>
      <vt:lpstr>6004</vt:lpstr>
      <vt:lpstr>6005</vt:lpstr>
      <vt:lpstr>'6004'!Área_de_impresión</vt:lpstr>
      <vt:lpstr>Resumen!Área_de_impresión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Luis Loo Martínez</dc:creator>
  <cp:lastModifiedBy>Ian Luis Loo Martínez</cp:lastModifiedBy>
  <dcterms:created xsi:type="dcterms:W3CDTF">2019-02-01T14:51:08Z</dcterms:created>
  <dcterms:modified xsi:type="dcterms:W3CDTF">2019-10-02T15:07:01Z</dcterms:modified>
</cp:coreProperties>
</file>