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loo\Desktop\ETESA\WORK\#30 SEPTIEMBRE 2019\#5 CURVAS QV TOTAL\"/>
    </mc:Choice>
  </mc:AlternateContent>
  <bookViews>
    <workbookView xWindow="0" yWindow="0" windowWidth="17970" windowHeight="8220" activeTab="1"/>
  </bookViews>
  <sheets>
    <sheet name="Resumen" sheetId="7" r:id="rId1"/>
    <sheet name="6002" sheetId="1" r:id="rId2"/>
    <sheet name="6004" sheetId="5" r:id="rId3"/>
    <sheet name="6005" sheetId="6" r:id="rId4"/>
  </sheets>
  <definedNames>
    <definedName name="_xlnm.Print_Area" localSheetId="2">'6004'!$A$1:$AE$20</definedName>
    <definedName name="_xlnm.Print_Area" localSheetId="0">Resumen!$B$2:$K$9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6" l="1"/>
  <c r="D13" i="6"/>
  <c r="E13" i="6"/>
  <c r="F13" i="6"/>
  <c r="G13" i="6"/>
  <c r="H13" i="6"/>
  <c r="I13" i="6"/>
  <c r="J13" i="6"/>
  <c r="C12" i="6"/>
  <c r="D12" i="6"/>
  <c r="C11" i="6"/>
  <c r="C13" i="5"/>
  <c r="D13" i="5"/>
  <c r="E13" i="5"/>
  <c r="F13" i="5"/>
  <c r="G13" i="5"/>
  <c r="H13" i="5"/>
  <c r="C13" i="1"/>
  <c r="D13" i="1"/>
  <c r="E13" i="1"/>
  <c r="F13" i="1"/>
  <c r="C11" i="5" l="1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Y11" i="5"/>
  <c r="Z11" i="5"/>
  <c r="AA11" i="5"/>
  <c r="AB11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AB12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B9" i="7" l="1"/>
  <c r="B8" i="7"/>
  <c r="B7" i="7"/>
  <c r="B6" i="7"/>
  <c r="B5" i="7"/>
  <c r="B4" i="7"/>
  <c r="B16" i="6"/>
  <c r="B15" i="6"/>
  <c r="B14" i="6"/>
  <c r="B13" i="6"/>
  <c r="B12" i="6"/>
  <c r="B11" i="6"/>
  <c r="B16" i="5"/>
  <c r="B15" i="5"/>
  <c r="B14" i="5"/>
  <c r="B13" i="5"/>
  <c r="B12" i="5"/>
  <c r="B11" i="5"/>
  <c r="B16" i="1"/>
  <c r="B12" i="1"/>
  <c r="B13" i="1"/>
  <c r="B14" i="1"/>
  <c r="B15" i="1"/>
  <c r="B11" i="1"/>
  <c r="AB17" i="6" l="1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C17" i="1"/>
  <c r="E12" i="6" l="1"/>
  <c r="F12" i="6"/>
  <c r="D11" i="6"/>
  <c r="C12" i="1"/>
  <c r="D12" i="1"/>
  <c r="E12" i="1"/>
  <c r="F12" i="1"/>
  <c r="G12" i="1"/>
  <c r="H12" i="1"/>
  <c r="C11" i="1"/>
  <c r="D11" i="1"/>
  <c r="E11" i="1"/>
  <c r="J14" i="5" l="1"/>
  <c r="K14" i="5"/>
  <c r="L14" i="5"/>
  <c r="M14" i="5"/>
  <c r="N14" i="5"/>
  <c r="O14" i="5"/>
  <c r="P14" i="5"/>
  <c r="Q14" i="5"/>
  <c r="R14" i="5"/>
  <c r="S14" i="5"/>
  <c r="T14" i="5"/>
  <c r="U14" i="5"/>
  <c r="AB12" i="6" l="1"/>
  <c r="AA12" i="6"/>
  <c r="Y12" i="6"/>
  <c r="X12" i="6"/>
  <c r="W12" i="6"/>
  <c r="U12" i="6"/>
  <c r="T12" i="6"/>
  <c r="S12" i="6"/>
  <c r="Q12" i="6"/>
  <c r="P12" i="6"/>
  <c r="O12" i="6"/>
  <c r="M12" i="6"/>
  <c r="L12" i="6"/>
  <c r="K12" i="6"/>
  <c r="I12" i="6"/>
  <c r="H12" i="6"/>
  <c r="G12" i="6"/>
  <c r="A12" i="6"/>
  <c r="A13" i="6" s="1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AC8" i="6"/>
  <c r="AC7" i="6"/>
  <c r="AC6" i="6"/>
  <c r="AC5" i="6"/>
  <c r="AC4" i="6"/>
  <c r="AC3" i="6"/>
  <c r="A12" i="5"/>
  <c r="AC8" i="5"/>
  <c r="AC7" i="5"/>
  <c r="AC6" i="5"/>
  <c r="AC5" i="5"/>
  <c r="AC4" i="5"/>
  <c r="AC3" i="5"/>
  <c r="AC11" i="6" l="1"/>
  <c r="AC11" i="5"/>
  <c r="Y13" i="6"/>
  <c r="Q13" i="6"/>
  <c r="AA13" i="6"/>
  <c r="O13" i="6"/>
  <c r="AB13" i="6"/>
  <c r="X13" i="6"/>
  <c r="T13" i="6"/>
  <c r="P13" i="6"/>
  <c r="L13" i="6"/>
  <c r="W13" i="6"/>
  <c r="K13" i="6"/>
  <c r="A14" i="6"/>
  <c r="Z13" i="6"/>
  <c r="V13" i="6"/>
  <c r="R13" i="6"/>
  <c r="N13" i="6"/>
  <c r="U13" i="6"/>
  <c r="M13" i="6"/>
  <c r="S13" i="6"/>
  <c r="J12" i="6"/>
  <c r="N12" i="6"/>
  <c r="R12" i="6"/>
  <c r="V12" i="6"/>
  <c r="Z12" i="6"/>
  <c r="A13" i="5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I12" i="1"/>
  <c r="J12" i="1"/>
  <c r="K12" i="1"/>
  <c r="L12" i="1"/>
  <c r="M12" i="1"/>
  <c r="G13" i="1"/>
  <c r="H13" i="1"/>
  <c r="I13" i="1"/>
  <c r="J13" i="1"/>
  <c r="K13" i="1"/>
  <c r="L13" i="1"/>
  <c r="M13" i="1"/>
  <c r="H14" i="1"/>
  <c r="I14" i="1"/>
  <c r="J14" i="1"/>
  <c r="K14" i="1"/>
  <c r="L14" i="1"/>
  <c r="M14" i="1"/>
  <c r="K16" i="1"/>
  <c r="L16" i="1"/>
  <c r="M16" i="1"/>
  <c r="F11" i="1"/>
  <c r="G11" i="1"/>
  <c r="H11" i="1"/>
  <c r="I11" i="1"/>
  <c r="J11" i="1"/>
  <c r="K11" i="1"/>
  <c r="L11" i="1"/>
  <c r="M11" i="1"/>
  <c r="O11" i="1"/>
  <c r="N12" i="1"/>
  <c r="N13" i="1"/>
  <c r="N14" i="1"/>
  <c r="N16" i="1"/>
  <c r="N11" i="1"/>
  <c r="AC3" i="1"/>
  <c r="AC12" i="6" l="1"/>
  <c r="AE12" i="6" s="1"/>
  <c r="K5" i="7" s="1"/>
  <c r="I4" i="7"/>
  <c r="AE11" i="6"/>
  <c r="K4" i="7" s="1"/>
  <c r="AC13" i="6"/>
  <c r="AD13" i="6" s="1"/>
  <c r="J6" i="7" s="1"/>
  <c r="F4" i="7"/>
  <c r="AE11" i="5"/>
  <c r="H4" i="7" s="1"/>
  <c r="Y14" i="6"/>
  <c r="U14" i="6"/>
  <c r="M14" i="6"/>
  <c r="I14" i="6"/>
  <c r="S14" i="6"/>
  <c r="K14" i="6"/>
  <c r="AB14" i="6"/>
  <c r="X14" i="6"/>
  <c r="T14" i="6"/>
  <c r="P14" i="6"/>
  <c r="L14" i="6"/>
  <c r="H14" i="6"/>
  <c r="W14" i="6"/>
  <c r="G14" i="6"/>
  <c r="A15" i="6"/>
  <c r="Z14" i="6"/>
  <c r="V14" i="6"/>
  <c r="R14" i="6"/>
  <c r="N14" i="6"/>
  <c r="J14" i="6"/>
  <c r="Q14" i="6"/>
  <c r="AA14" i="6"/>
  <c r="O14" i="6"/>
  <c r="A14" i="5"/>
  <c r="AC12" i="5"/>
  <c r="AD12" i="5" s="1"/>
  <c r="G5" i="7" s="1"/>
  <c r="A12" i="1"/>
  <c r="AC8" i="1"/>
  <c r="AC7" i="1"/>
  <c r="AC6" i="1"/>
  <c r="AC5" i="1"/>
  <c r="AC4" i="1"/>
  <c r="AD12" i="6" l="1"/>
  <c r="J5" i="7" s="1"/>
  <c r="I5" i="7"/>
  <c r="AC14" i="6"/>
  <c r="AE14" i="6" s="1"/>
  <c r="K7" i="7" s="1"/>
  <c r="AE13" i="6"/>
  <c r="K6" i="7" s="1"/>
  <c r="I6" i="7"/>
  <c r="F5" i="7"/>
  <c r="AE12" i="5"/>
  <c r="H5" i="7" s="1"/>
  <c r="Y15" i="6"/>
  <c r="U15" i="6"/>
  <c r="Q15" i="6"/>
  <c r="S15" i="6"/>
  <c r="AB15" i="6"/>
  <c r="X15" i="6"/>
  <c r="T15" i="6"/>
  <c r="P15" i="6"/>
  <c r="AA15" i="6"/>
  <c r="O15" i="6"/>
  <c r="A16" i="6"/>
  <c r="Z15" i="6"/>
  <c r="V15" i="6"/>
  <c r="R15" i="6"/>
  <c r="N15" i="6"/>
  <c r="W15" i="6"/>
  <c r="AC13" i="5"/>
  <c r="Y14" i="5"/>
  <c r="AB14" i="5"/>
  <c r="X14" i="5"/>
  <c r="Z14" i="5"/>
  <c r="AA14" i="5"/>
  <c r="W14" i="5"/>
  <c r="A15" i="5"/>
  <c r="V14" i="5"/>
  <c r="A13" i="1"/>
  <c r="I7" i="7" l="1"/>
  <c r="AD14" i="6"/>
  <c r="J7" i="7" s="1"/>
  <c r="AC15" i="6"/>
  <c r="F6" i="7"/>
  <c r="AE13" i="5"/>
  <c r="H6" i="7" s="1"/>
  <c r="AD13" i="5"/>
  <c r="G6" i="7" s="1"/>
  <c r="Y16" i="6"/>
  <c r="U16" i="6"/>
  <c r="Q16" i="6"/>
  <c r="M16" i="6"/>
  <c r="I16" i="6"/>
  <c r="S16" i="6"/>
  <c r="AB16" i="6"/>
  <c r="X16" i="6"/>
  <c r="T16" i="6"/>
  <c r="P16" i="6"/>
  <c r="L16" i="6"/>
  <c r="AA16" i="6"/>
  <c r="O16" i="6"/>
  <c r="K16" i="6"/>
  <c r="Z16" i="6"/>
  <c r="V16" i="6"/>
  <c r="R16" i="6"/>
  <c r="N16" i="6"/>
  <c r="J16" i="6"/>
  <c r="W16" i="6"/>
  <c r="Y15" i="5"/>
  <c r="U15" i="5"/>
  <c r="Q15" i="5"/>
  <c r="Z15" i="5"/>
  <c r="R15" i="5"/>
  <c r="AB15" i="5"/>
  <c r="X15" i="5"/>
  <c r="T15" i="5"/>
  <c r="P15" i="5"/>
  <c r="A16" i="5"/>
  <c r="V15" i="5"/>
  <c r="AA15" i="5"/>
  <c r="W15" i="5"/>
  <c r="S15" i="5"/>
  <c r="AC14" i="5"/>
  <c r="A14" i="1"/>
  <c r="AC12" i="1"/>
  <c r="AC11" i="1"/>
  <c r="AC16" i="6" l="1"/>
  <c r="I9" i="7" s="1"/>
  <c r="AE15" i="6"/>
  <c r="K8" i="7" s="1"/>
  <c r="I8" i="7"/>
  <c r="AD15" i="6"/>
  <c r="J8" i="7" s="1"/>
  <c r="F7" i="7"/>
  <c r="AE14" i="5"/>
  <c r="H7" i="7" s="1"/>
  <c r="AD14" i="5"/>
  <c r="G7" i="7" s="1"/>
  <c r="C5" i="7"/>
  <c r="AE12" i="1"/>
  <c r="E5" i="7" s="1"/>
  <c r="C4" i="7"/>
  <c r="AD12" i="1"/>
  <c r="D5" i="7" s="1"/>
  <c r="AE11" i="1"/>
  <c r="E4" i="7" s="1"/>
  <c r="AC15" i="5"/>
  <c r="Y16" i="5"/>
  <c r="U16" i="5"/>
  <c r="Q16" i="5"/>
  <c r="M16" i="5"/>
  <c r="R16" i="5"/>
  <c r="AB16" i="5"/>
  <c r="X16" i="5"/>
  <c r="T16" i="5"/>
  <c r="P16" i="5"/>
  <c r="Z16" i="5"/>
  <c r="AA16" i="5"/>
  <c r="W16" i="5"/>
  <c r="S16" i="5"/>
  <c r="O16" i="5"/>
  <c r="V16" i="5"/>
  <c r="N16" i="5"/>
  <c r="AC13" i="1"/>
  <c r="A15" i="1"/>
  <c r="AE16" i="6" l="1"/>
  <c r="K9" i="7" s="1"/>
  <c r="AD16" i="6"/>
  <c r="J9" i="7" s="1"/>
  <c r="F8" i="7"/>
  <c r="AE15" i="5"/>
  <c r="H8" i="7" s="1"/>
  <c r="AD15" i="5"/>
  <c r="G8" i="7" s="1"/>
  <c r="C6" i="7"/>
  <c r="AE13" i="1"/>
  <c r="E6" i="7" s="1"/>
  <c r="AD13" i="1"/>
  <c r="D6" i="7" s="1"/>
  <c r="AC16" i="5"/>
  <c r="AC14" i="1"/>
  <c r="A16" i="1"/>
  <c r="F9" i="7" l="1"/>
  <c r="AE16" i="5"/>
  <c r="H9" i="7" s="1"/>
  <c r="AD16" i="5"/>
  <c r="G9" i="7" s="1"/>
  <c r="C7" i="7"/>
  <c r="AE14" i="1"/>
  <c r="E7" i="7" s="1"/>
  <c r="AD14" i="1"/>
  <c r="D7" i="7" s="1"/>
  <c r="AC15" i="1"/>
  <c r="C8" i="7" l="1"/>
  <c r="AE15" i="1"/>
  <c r="E8" i="7" s="1"/>
  <c r="AD15" i="1"/>
  <c r="D8" i="7" s="1"/>
  <c r="AC16" i="1"/>
  <c r="C9" i="7" l="1"/>
  <c r="AE16" i="1"/>
  <c r="E9" i="7" s="1"/>
  <c r="AD16" i="1"/>
  <c r="D9" i="7" s="1"/>
</calcChain>
</file>

<file path=xl/sharedStrings.xml><?xml version="1.0" encoding="utf-8"?>
<sst xmlns="http://schemas.openxmlformats.org/spreadsheetml/2006/main" count="46" uniqueCount="16">
  <si>
    <t>CONTINGENCY: BASE CASE     Plant (MVAR)</t>
  </si>
  <si>
    <t>VOLTAGE SETPOINT-&gt;</t>
  </si>
  <si>
    <t>Min</t>
  </si>
  <si>
    <t>Escenario</t>
  </si>
  <si>
    <t>Panama 115KV</t>
  </si>
  <si>
    <t>Panama II 115KV</t>
  </si>
  <si>
    <t>Chorrera 230KV</t>
  </si>
  <si>
    <t>RESERVA (MVAR)</t>
  </si>
  <si>
    <t>Dif (MVAR)</t>
  </si>
  <si>
    <t>VOLT (PU)</t>
  </si>
  <si>
    <t>BASE Con 4LT</t>
  </si>
  <si>
    <t>ECO-BUR(2C) Con 4LT</t>
  </si>
  <si>
    <t>BASE Sin 4LT</t>
  </si>
  <si>
    <t>VEL-DOM(5A) Con 4LT</t>
  </si>
  <si>
    <t>VEL-DOM(5A) Sin 4LT</t>
  </si>
  <si>
    <t>ECO-BUR(2C) Sin 4LT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</si>
</sst>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0"/>
      <color indexed="8"/>
      <name val="Courier New"/>
      <family val="3"/>
    </font>
    <font>
      <b/>
      <sz val="12"/>
      <color indexed="17"/>
      <name val="Courier New"/>
      <family val="3"/>
    </font>
    <font>
      <b/>
      <sz val="10"/>
      <color indexed="10"/>
      <name val="Courier New"/>
      <family val="3"/>
    </font>
    <font>
      <b/>
      <sz val="10"/>
      <color indexed="12"/>
      <name val="Courier New"/>
      <family val="3"/>
    </font>
    <font>
      <b/>
      <sz val="11"/>
      <color rgb="FF002C5F"/>
      <name val="Calibri"/>
      <family val="2"/>
      <scheme val="minor"/>
    </font>
    <font>
      <sz val="11"/>
      <color rgb="FF002C5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002C5F"/>
      </right>
      <top style="medium">
        <color rgb="FF002C5F"/>
      </top>
      <bottom style="dashed">
        <color rgb="FF002C5F"/>
      </bottom>
      <diagonal/>
    </border>
    <border>
      <left style="thin">
        <color rgb="FF002C5F"/>
      </left>
      <right style="thin">
        <color rgb="FF002C5F"/>
      </right>
      <top style="medium">
        <color rgb="FF002C5F"/>
      </top>
      <bottom style="dashed">
        <color rgb="FF002C5F"/>
      </bottom>
      <diagonal/>
    </border>
    <border>
      <left style="thin">
        <color rgb="FF002C5F"/>
      </left>
      <right/>
      <top style="medium">
        <color rgb="FF002C5F"/>
      </top>
      <bottom style="dashed">
        <color rgb="FF002C5F"/>
      </bottom>
      <diagonal/>
    </border>
    <border>
      <left/>
      <right style="thin">
        <color rgb="FF002C5F"/>
      </right>
      <top style="dashed">
        <color rgb="FF002C5F"/>
      </top>
      <bottom style="medium">
        <color rgb="FF002C5F"/>
      </bottom>
      <diagonal/>
    </border>
    <border>
      <left style="thin">
        <color rgb="FF002C5F"/>
      </left>
      <right style="thin">
        <color rgb="FF002C5F"/>
      </right>
      <top style="dashed">
        <color rgb="FF002C5F"/>
      </top>
      <bottom style="medium">
        <color rgb="FF002C5F"/>
      </bottom>
      <diagonal/>
    </border>
    <border>
      <left style="thin">
        <color rgb="FF002C5F"/>
      </left>
      <right/>
      <top style="dashed">
        <color rgb="FF002C5F"/>
      </top>
      <bottom style="medium">
        <color rgb="FF002C5F"/>
      </bottom>
      <diagonal/>
    </border>
    <border>
      <left/>
      <right style="thin">
        <color rgb="FF002C5F"/>
      </right>
      <top/>
      <bottom style="dashed">
        <color rgb="FF002C5F"/>
      </bottom>
      <diagonal/>
    </border>
    <border>
      <left style="thin">
        <color rgb="FF002C5F"/>
      </left>
      <right style="thin">
        <color rgb="FF002C5F"/>
      </right>
      <top/>
      <bottom style="dashed">
        <color rgb="FF002C5F"/>
      </bottom>
      <diagonal/>
    </border>
    <border>
      <left style="thin">
        <color rgb="FF002C5F"/>
      </left>
      <right/>
      <top/>
      <bottom style="dashed">
        <color rgb="FF002C5F"/>
      </bottom>
      <diagonal/>
    </border>
    <border>
      <left/>
      <right style="thin">
        <color rgb="FF002C5F"/>
      </right>
      <top style="dashed">
        <color rgb="FF002C5F"/>
      </top>
      <bottom style="dashed">
        <color rgb="FF002C5F"/>
      </bottom>
      <diagonal/>
    </border>
    <border>
      <left style="thin">
        <color rgb="FF002C5F"/>
      </left>
      <right style="thin">
        <color rgb="FF002C5F"/>
      </right>
      <top style="dashed">
        <color rgb="FF002C5F"/>
      </top>
      <bottom style="dashed">
        <color rgb="FF002C5F"/>
      </bottom>
      <diagonal/>
    </border>
    <border>
      <left style="thin">
        <color rgb="FF002C5F"/>
      </left>
      <right/>
      <top style="dashed">
        <color rgb="FF002C5F"/>
      </top>
      <bottom style="dashed">
        <color rgb="FF002C5F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164" fontId="3" fillId="0" borderId="0" xfId="0" applyNumberFormat="1" applyFont="1" applyAlignment="1">
      <alignment horizontal="center"/>
    </xf>
    <xf numFmtId="0" fontId="4" fillId="0" borderId="0" xfId="0" applyFont="1"/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2" fontId="6" fillId="2" borderId="8" xfId="0" applyNumberFormat="1" applyFont="1" applyFill="1" applyBorder="1" applyAlignment="1">
      <alignment horizontal="center" vertical="center"/>
    </xf>
    <xf numFmtId="2" fontId="6" fillId="2" borderId="9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2" fontId="6" fillId="2" borderId="11" xfId="0" applyNumberFormat="1" applyFont="1" applyFill="1" applyBorder="1" applyAlignment="1">
      <alignment horizontal="center" vertical="center"/>
    </xf>
    <xf numFmtId="2" fontId="6" fillId="2" borderId="12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2" fontId="6" fillId="2" borderId="5" xfId="0" applyNumberFormat="1" applyFont="1" applyFill="1" applyBorder="1" applyAlignment="1">
      <alignment horizontal="center" vertical="center"/>
    </xf>
    <xf numFmtId="2" fontId="6" fillId="2" borderId="6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Panama 115KV</a:t>
            </a:r>
          </a:p>
        </c:rich>
      </c:tx>
      <c:layout>
        <c:manualLayout>
          <c:xMode val="edge"/>
          <c:yMode val="edge"/>
          <c:x val="0.42218301994409357"/>
          <c:y val="4.80654694321143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6.6598138791834877E-2"/>
          <c:y val="0.13145656897404823"/>
          <c:w val="0.90476531116634296"/>
          <c:h val="0.66094991126090097"/>
        </c:manualLayout>
      </c:layout>
      <c:lineChart>
        <c:grouping val="standard"/>
        <c:varyColors val="0"/>
        <c:ser>
          <c:idx val="0"/>
          <c:order val="0"/>
          <c:tx>
            <c:strRef>
              <c:f>'6002'!$B$11</c:f>
              <c:strCache>
                <c:ptCount val="1"/>
                <c:pt idx="0">
                  <c:v>BASE Con 4LT</c:v>
                </c:pt>
              </c:strCache>
            </c:strRef>
          </c:tx>
          <c:spPr>
            <a:ln w="22225" cap="rnd" cmpd="sng" algn="ctr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'6002'!$C$10:$AB$10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'6002'!$C$11:$AB$11</c:f>
              <c:numCache>
                <c:formatCode>0.000</c:formatCode>
                <c:ptCount val="26"/>
                <c:pt idx="0">
                  <c:v>-89.199569702148438</c:v>
                </c:pt>
                <c:pt idx="1">
                  <c:v>-115.17276763916016</c:v>
                </c:pt>
                <c:pt idx="2">
                  <c:v>-135.55776977539063</c:v>
                </c:pt>
                <c:pt idx="3">
                  <c:v>-151.61506652832031</c:v>
                </c:pt>
                <c:pt idx="4">
                  <c:v>-165.36117553710938</c:v>
                </c:pt>
                <c:pt idx="5">
                  <c:v>-178.17243957519531</c:v>
                </c:pt>
                <c:pt idx="6">
                  <c:v>-190.01374816894531</c:v>
                </c:pt>
                <c:pt idx="7">
                  <c:v>-200.97811889648438</c:v>
                </c:pt>
                <c:pt idx="8">
                  <c:v>-210.98442077636719</c:v>
                </c:pt>
                <c:pt idx="9">
                  <c:v>-222.91323852539063</c:v>
                </c:pt>
                <c:pt idx="10">
                  <c:v>-234.46902465820313</c:v>
                </c:pt>
                <c:pt idx="11">
                  <c:v>-238.28358459472656</c:v>
                </c:pt>
                <c:pt idx="12">
                  <c:v>-233.19210815429688</c:v>
                </c:pt>
                <c:pt idx="13">
                  <c:v>-221.69003295898438</c:v>
                </c:pt>
                <c:pt idx="14">
                  <c:v>-205.1072998046875</c:v>
                </c:pt>
                <c:pt idx="15">
                  <c:v>-190.9813232421875</c:v>
                </c:pt>
                <c:pt idx="16">
                  <c:v>-101.34671783447266</c:v>
                </c:pt>
                <c:pt idx="17">
                  <c:v>7.4535555839538574</c:v>
                </c:pt>
                <c:pt idx="18">
                  <c:v>61.329643249511719</c:v>
                </c:pt>
                <c:pt idx="19">
                  <c:v>80.930915832519531</c:v>
                </c:pt>
                <c:pt idx="20">
                  <c:v>84.408966064453125</c:v>
                </c:pt>
                <c:pt idx="21">
                  <c:v>86.951324462890625</c:v>
                </c:pt>
                <c:pt idx="22">
                  <c:v>86.092666625976563</c:v>
                </c:pt>
                <c:pt idx="23">
                  <c:v>86.977859497070313</c:v>
                </c:pt>
                <c:pt idx="24">
                  <c:v>85.565864562988281</c:v>
                </c:pt>
                <c:pt idx="25">
                  <c:v>78.731979370117188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BE-4DAC-AD30-88158BD14314}"/>
            </c:ext>
          </c:extLst>
        </c:ser>
        <c:ser>
          <c:idx val="1"/>
          <c:order val="1"/>
          <c:tx>
            <c:strRef>
              <c:f>'6002'!$B$12</c:f>
              <c:strCache>
                <c:ptCount val="1"/>
                <c:pt idx="0">
                  <c:v>VEL-DOM(5A) Con 4LT</c:v>
                </c:pt>
              </c:strCache>
            </c:strRef>
          </c:tx>
          <c:spPr>
            <a:ln w="22225" cap="rnd" cmpd="sng" algn="ctr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'6002'!$C$10:$AB$10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'6002'!$C$12:$AB$12</c:f>
              <c:numCache>
                <c:formatCode>0.000</c:formatCode>
                <c:ptCount val="26"/>
                <c:pt idx="0">
                  <c:v>-46.786041259765625</c:v>
                </c:pt>
                <c:pt idx="1">
                  <c:v>-79.929061889648438</c:v>
                </c:pt>
                <c:pt idx="2">
                  <c:v>-105.34583282470703</c:v>
                </c:pt>
                <c:pt idx="3">
                  <c:v>-124.98619842529297</c:v>
                </c:pt>
                <c:pt idx="4">
                  <c:v>-140.60224914550781</c:v>
                </c:pt>
                <c:pt idx="5">
                  <c:v>-154.36981201171875</c:v>
                </c:pt>
                <c:pt idx="6">
                  <c:v>-166.87319946289063</c:v>
                </c:pt>
                <c:pt idx="7">
                  <c:v>-178.37594604492188</c:v>
                </c:pt>
                <c:pt idx="8">
                  <c:v>-188.61550903320313</c:v>
                </c:pt>
                <c:pt idx="9">
                  <c:v>-199.6390380859375</c:v>
                </c:pt>
                <c:pt idx="10">
                  <c:v>-212.35818481445313</c:v>
                </c:pt>
                <c:pt idx="11">
                  <c:v>-225.29042053222656</c:v>
                </c:pt>
                <c:pt idx="12">
                  <c:v>-220.25917053222656</c:v>
                </c:pt>
                <c:pt idx="13">
                  <c:v>-209.18557739257813</c:v>
                </c:pt>
                <c:pt idx="14">
                  <c:v>-192.72421264648438</c:v>
                </c:pt>
                <c:pt idx="15">
                  <c:v>-178.75492858886719</c:v>
                </c:pt>
                <c:pt idx="16">
                  <c:v>-97.487655639648438</c:v>
                </c:pt>
                <c:pt idx="17">
                  <c:v>11.323974609375</c:v>
                </c:pt>
                <c:pt idx="18">
                  <c:v>73.534446716308594</c:v>
                </c:pt>
                <c:pt idx="19">
                  <c:v>92.945365905761719</c:v>
                </c:pt>
                <c:pt idx="20">
                  <c:v>104.78593444824219</c:v>
                </c:pt>
                <c:pt idx="21">
                  <c:v>105.72055816650391</c:v>
                </c:pt>
                <c:pt idx="22">
                  <c:v>106.19561767578125</c:v>
                </c:pt>
                <c:pt idx="23">
                  <c:v>106.56092071533203</c:v>
                </c:pt>
                <c:pt idx="24">
                  <c:v>104.54430389404297</c:v>
                </c:pt>
                <c:pt idx="25">
                  <c:v>96.419868469238281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BE-4DAC-AD30-88158BD14314}"/>
            </c:ext>
          </c:extLst>
        </c:ser>
        <c:ser>
          <c:idx val="3"/>
          <c:order val="3"/>
          <c:tx>
            <c:strRef>
              <c:f>'6002'!$B$14</c:f>
              <c:strCache>
                <c:ptCount val="1"/>
                <c:pt idx="0">
                  <c:v>BASE Sin 4LT</c:v>
                </c:pt>
              </c:strCache>
            </c:strRef>
          </c:tx>
          <c:spPr>
            <a:ln w="22225" cap="rnd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'6002'!$C$10:$AB$10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'6002'!$C$14:$AB$14</c:f>
              <c:numCache>
                <c:formatCode>0.000</c:formatCode>
                <c:ptCount val="26"/>
                <c:pt idx="5">
                  <c:v>71.192916870117188</c:v>
                </c:pt>
                <c:pt idx="6">
                  <c:v>-9.2605600357055664</c:v>
                </c:pt>
                <c:pt idx="7">
                  <c:v>-47.429401397705078</c:v>
                </c:pt>
                <c:pt idx="8">
                  <c:v>-81.728683471679688</c:v>
                </c:pt>
                <c:pt idx="9">
                  <c:v>-104.21873474121094</c:v>
                </c:pt>
                <c:pt idx="10">
                  <c:v>-113.307861328125</c:v>
                </c:pt>
                <c:pt idx="11">
                  <c:v>-111.68178558349609</c:v>
                </c:pt>
                <c:pt idx="12">
                  <c:v>-106.88611602783203</c:v>
                </c:pt>
                <c:pt idx="13">
                  <c:v>-100.43894958496094</c:v>
                </c:pt>
                <c:pt idx="14">
                  <c:v>-92.693778991699219</c:v>
                </c:pt>
                <c:pt idx="15">
                  <c:v>-75.430862426757813</c:v>
                </c:pt>
                <c:pt idx="16">
                  <c:v>-46.445430755615234</c:v>
                </c:pt>
                <c:pt idx="17">
                  <c:v>21.545957565307617</c:v>
                </c:pt>
                <c:pt idx="18">
                  <c:v>133.60467529296875</c:v>
                </c:pt>
                <c:pt idx="19">
                  <c:v>228.00788879394531</c:v>
                </c:pt>
                <c:pt idx="20">
                  <c:v>261.89779663085938</c:v>
                </c:pt>
                <c:pt idx="21">
                  <c:v>296.801025390625</c:v>
                </c:pt>
                <c:pt idx="22">
                  <c:v>332.70999145507813</c:v>
                </c:pt>
                <c:pt idx="23">
                  <c:v>368.89474487304688</c:v>
                </c:pt>
                <c:pt idx="24">
                  <c:v>397.53533935546875</c:v>
                </c:pt>
                <c:pt idx="25">
                  <c:v>415.82345581054688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2BE-4DAC-AD30-88158BD14314}"/>
            </c:ext>
          </c:extLst>
        </c:ser>
        <c:ser>
          <c:idx val="4"/>
          <c:order val="4"/>
          <c:tx>
            <c:strRef>
              <c:f>'6002'!$B$15</c:f>
              <c:strCache>
                <c:ptCount val="1"/>
                <c:pt idx="0">
                  <c:v>VEL-DOM(5A) Sin 4LT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'6002'!$C$10:$AB$10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'6002'!$C$15:$AB$15</c:f>
              <c:numCache>
                <c:formatCode>0.000</c:formatCode>
                <c:ptCount val="26"/>
                <c:pt idx="12">
                  <c:v>34.495895385742188</c:v>
                </c:pt>
                <c:pt idx="13">
                  <c:v>10.372890472412109</c:v>
                </c:pt>
                <c:pt idx="14">
                  <c:v>-0.92911124229431152</c:v>
                </c:pt>
                <c:pt idx="15">
                  <c:v>-3.9699013233184814</c:v>
                </c:pt>
                <c:pt idx="16">
                  <c:v>0.54337263107299805</c:v>
                </c:pt>
                <c:pt idx="17">
                  <c:v>31.252511978149414</c:v>
                </c:pt>
                <c:pt idx="18">
                  <c:v>140.43519592285156</c:v>
                </c:pt>
                <c:pt idx="19">
                  <c:v>236.64872741699219</c:v>
                </c:pt>
                <c:pt idx="20">
                  <c:v>261.89776611328125</c:v>
                </c:pt>
                <c:pt idx="21">
                  <c:v>296.80105590820313</c:v>
                </c:pt>
                <c:pt idx="22">
                  <c:v>332.70999145507813</c:v>
                </c:pt>
                <c:pt idx="23">
                  <c:v>368.89471435546875</c:v>
                </c:pt>
                <c:pt idx="24">
                  <c:v>397.53396606445313</c:v>
                </c:pt>
                <c:pt idx="25">
                  <c:v>418.83859252929688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2BE-4DAC-AD30-88158BD143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213048480"/>
        <c:axId val="213048896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'6002'!$B$13</c15:sqref>
                        </c15:formulaRef>
                      </c:ext>
                    </c:extLst>
                    <c:strCache>
                      <c:ptCount val="1"/>
                      <c:pt idx="0">
                        <c:v>ECO-BUR(2C) Con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'6002'!$C$10:$AB$10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'6002'!$C$13:$AB$13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11.125511169433594</c:v>
                      </c:pt>
                      <c:pt idx="1">
                        <c:v>-12.792305946350098</c:v>
                      </c:pt>
                      <c:pt idx="2">
                        <c:v>-33.980548858642578</c:v>
                      </c:pt>
                      <c:pt idx="3">
                        <c:v>-53.066593170166016</c:v>
                      </c:pt>
                      <c:pt idx="4">
                        <c:v>-70.31768798828125</c:v>
                      </c:pt>
                      <c:pt idx="5">
                        <c:v>-86.446914672851563</c:v>
                      </c:pt>
                      <c:pt idx="6">
                        <c:v>-101.70539855957031</c:v>
                      </c:pt>
                      <c:pt idx="7">
                        <c:v>-117.04214477539063</c:v>
                      </c:pt>
                      <c:pt idx="8">
                        <c:v>-133.764892578125</c:v>
                      </c:pt>
                      <c:pt idx="9">
                        <c:v>-148.49240112304688</c:v>
                      </c:pt>
                      <c:pt idx="10">
                        <c:v>-163.46563720703125</c:v>
                      </c:pt>
                      <c:pt idx="11">
                        <c:v>-171.74189758300781</c:v>
                      </c:pt>
                      <c:pt idx="12">
                        <c:v>-170.240966796875</c:v>
                      </c:pt>
                      <c:pt idx="13">
                        <c:v>-164.02175903320313</c:v>
                      </c:pt>
                      <c:pt idx="14">
                        <c:v>-150.7635498046875</c:v>
                      </c:pt>
                      <c:pt idx="15">
                        <c:v>-140.14900207519531</c:v>
                      </c:pt>
                      <c:pt idx="16">
                        <c:v>-85.512100219726563</c:v>
                      </c:pt>
                      <c:pt idx="17">
                        <c:v>23.046762466430664</c:v>
                      </c:pt>
                      <c:pt idx="18">
                        <c:v>107.58254241943359</c:v>
                      </c:pt>
                      <c:pt idx="19">
                        <c:v>123.60939788818359</c:v>
                      </c:pt>
                      <c:pt idx="20">
                        <c:v>139.54829406738281</c:v>
                      </c:pt>
                      <c:pt idx="21">
                        <c:v>141.77377319335938</c:v>
                      </c:pt>
                      <c:pt idx="22">
                        <c:v>144.24415588378906</c:v>
                      </c:pt>
                      <c:pt idx="23">
                        <c:v>142.53695678710938</c:v>
                      </c:pt>
                      <c:pt idx="24">
                        <c:v>141.29901123046875</c:v>
                      </c:pt>
                      <c:pt idx="25">
                        <c:v>137.19293212890625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E2BE-4DAC-AD30-88158BD14314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'6002'!$B$16</c15:sqref>
                        </c15:formulaRef>
                      </c:ext>
                    </c:extLst>
                    <c:strCache>
                      <c:ptCount val="1"/>
                      <c:pt idx="0">
                        <c:v>ECO-BUR(2C) Sin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'6002'!$C$10:$AB$10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'6002'!$C$16:$AB$16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8">
                        <c:v>71.989784240722656</c:v>
                      </c:pt>
                      <c:pt idx="9">
                        <c:v>16.367759704589844</c:v>
                      </c:pt>
                      <c:pt idx="10">
                        <c:v>-8.8985576629638672</c:v>
                      </c:pt>
                      <c:pt idx="11">
                        <c:v>-16.155939102172852</c:v>
                      </c:pt>
                      <c:pt idx="12">
                        <c:v>-15.95795726776123</c:v>
                      </c:pt>
                      <c:pt idx="13">
                        <c:v>-12.18226432800293</c:v>
                      </c:pt>
                      <c:pt idx="14">
                        <c:v>-5.8921937942504883</c:v>
                      </c:pt>
                      <c:pt idx="15">
                        <c:v>1.1707313060760498</c:v>
                      </c:pt>
                      <c:pt idx="16">
                        <c:v>9.1933269500732422</c:v>
                      </c:pt>
                      <c:pt idx="17">
                        <c:v>35.302169799804688</c:v>
                      </c:pt>
                      <c:pt idx="18">
                        <c:v>146.87799072265625</c:v>
                      </c:pt>
                      <c:pt idx="19">
                        <c:v>260.7960205078125</c:v>
                      </c:pt>
                      <c:pt idx="20">
                        <c:v>294.1685791015625</c:v>
                      </c:pt>
                      <c:pt idx="21">
                        <c:v>326.12310791015625</c:v>
                      </c:pt>
                      <c:pt idx="22">
                        <c:v>359.0477294921875</c:v>
                      </c:pt>
                      <c:pt idx="23">
                        <c:v>392.23342895507813</c:v>
                      </c:pt>
                      <c:pt idx="24">
                        <c:v>419.85693359375</c:v>
                      </c:pt>
                      <c:pt idx="25">
                        <c:v>437.50823974609375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E2BE-4DAC-AD30-88158BD14314}"/>
                  </c:ext>
                </c:extLst>
              </c15:ser>
            </c15:filteredLineSeries>
          </c:ext>
        </c:extLst>
      </c:lineChart>
      <c:catAx>
        <c:axId val="21304848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896"/>
        <c:crosses val="autoZero"/>
        <c:auto val="1"/>
        <c:lblAlgn val="ctr"/>
        <c:lblOffset val="100"/>
        <c:noMultiLvlLbl val="0"/>
      </c:catAx>
      <c:valAx>
        <c:axId val="213048896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48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3792799275391024E-2"/>
          <c:y val="0.88487792207378302"/>
          <c:w val="0.94465263979763614"/>
          <c:h val="9.99435086318651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Panama 115KV</a:t>
            </a:r>
          </a:p>
        </c:rich>
      </c:tx>
      <c:layout>
        <c:manualLayout>
          <c:xMode val="edge"/>
          <c:yMode val="edge"/>
          <c:x val="0.42218301994409357"/>
          <c:y val="4.80654694321143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6.6598138791834877E-2"/>
          <c:y val="0.13145656897404823"/>
          <c:w val="0.90476531116634296"/>
          <c:h val="0.66094991126090097"/>
        </c:manualLayout>
      </c:layout>
      <c:lineChart>
        <c:grouping val="standard"/>
        <c:varyColors val="0"/>
        <c:ser>
          <c:idx val="0"/>
          <c:order val="0"/>
          <c:tx>
            <c:strRef>
              <c:f>'6002'!$B$11</c:f>
              <c:strCache>
                <c:ptCount val="1"/>
                <c:pt idx="0">
                  <c:v>BASE Con 4LT</c:v>
                </c:pt>
              </c:strCache>
            </c:strRef>
          </c:tx>
          <c:spPr>
            <a:ln w="22225" cap="rnd" cmpd="sng" algn="ctr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'6002'!$C$10:$AB$10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'6002'!$C$11:$AB$11</c:f>
              <c:numCache>
                <c:formatCode>0.000</c:formatCode>
                <c:ptCount val="26"/>
                <c:pt idx="0">
                  <c:v>-89.199569702148438</c:v>
                </c:pt>
                <c:pt idx="1">
                  <c:v>-115.17276763916016</c:v>
                </c:pt>
                <c:pt idx="2">
                  <c:v>-135.55776977539063</c:v>
                </c:pt>
                <c:pt idx="3">
                  <c:v>-151.61506652832031</c:v>
                </c:pt>
                <c:pt idx="4">
                  <c:v>-165.36117553710938</c:v>
                </c:pt>
                <c:pt idx="5">
                  <c:v>-178.17243957519531</c:v>
                </c:pt>
                <c:pt idx="6">
                  <c:v>-190.01374816894531</c:v>
                </c:pt>
                <c:pt idx="7">
                  <c:v>-200.97811889648438</c:v>
                </c:pt>
                <c:pt idx="8">
                  <c:v>-210.98442077636719</c:v>
                </c:pt>
                <c:pt idx="9">
                  <c:v>-222.91323852539063</c:v>
                </c:pt>
                <c:pt idx="10">
                  <c:v>-234.46902465820313</c:v>
                </c:pt>
                <c:pt idx="11">
                  <c:v>-238.28358459472656</c:v>
                </c:pt>
                <c:pt idx="12">
                  <c:v>-233.19210815429688</c:v>
                </c:pt>
                <c:pt idx="13">
                  <c:v>-221.69003295898438</c:v>
                </c:pt>
                <c:pt idx="14">
                  <c:v>-205.1072998046875</c:v>
                </c:pt>
                <c:pt idx="15">
                  <c:v>-190.9813232421875</c:v>
                </c:pt>
                <c:pt idx="16">
                  <c:v>-101.34671783447266</c:v>
                </c:pt>
                <c:pt idx="17">
                  <c:v>7.4535555839538574</c:v>
                </c:pt>
                <c:pt idx="18">
                  <c:v>61.329643249511719</c:v>
                </c:pt>
                <c:pt idx="19">
                  <c:v>80.930915832519531</c:v>
                </c:pt>
                <c:pt idx="20">
                  <c:v>84.408966064453125</c:v>
                </c:pt>
                <c:pt idx="21">
                  <c:v>86.951324462890625</c:v>
                </c:pt>
                <c:pt idx="22">
                  <c:v>86.092666625976563</c:v>
                </c:pt>
                <c:pt idx="23">
                  <c:v>86.977859497070313</c:v>
                </c:pt>
                <c:pt idx="24">
                  <c:v>85.565864562988281</c:v>
                </c:pt>
                <c:pt idx="25">
                  <c:v>78.731979370117188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A8-4C9B-A1E6-32C523C38B2E}"/>
            </c:ext>
          </c:extLst>
        </c:ser>
        <c:ser>
          <c:idx val="2"/>
          <c:order val="2"/>
          <c:tx>
            <c:strRef>
              <c:f>'6002'!$B$13</c:f>
              <c:strCache>
                <c:ptCount val="1"/>
                <c:pt idx="0">
                  <c:v>ECO-BUR(2C) Con 4LT</c:v>
                </c:pt>
              </c:strCache>
            </c:strRef>
          </c:tx>
          <c:spPr>
            <a:ln w="22225" cap="rnd" cmpd="sng" algn="ctr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'6002'!$C$10:$AB$10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'6002'!$C$13:$AB$13</c:f>
              <c:numCache>
                <c:formatCode>0.000</c:formatCode>
                <c:ptCount val="26"/>
                <c:pt idx="0">
                  <c:v>11.125511169433594</c:v>
                </c:pt>
                <c:pt idx="1">
                  <c:v>-12.792305946350098</c:v>
                </c:pt>
                <c:pt idx="2">
                  <c:v>-33.980548858642578</c:v>
                </c:pt>
                <c:pt idx="3">
                  <c:v>-53.066593170166016</c:v>
                </c:pt>
                <c:pt idx="4">
                  <c:v>-70.31768798828125</c:v>
                </c:pt>
                <c:pt idx="5">
                  <c:v>-86.446914672851563</c:v>
                </c:pt>
                <c:pt idx="6">
                  <c:v>-101.70539855957031</c:v>
                </c:pt>
                <c:pt idx="7">
                  <c:v>-117.04214477539063</c:v>
                </c:pt>
                <c:pt idx="8">
                  <c:v>-133.764892578125</c:v>
                </c:pt>
                <c:pt idx="9">
                  <c:v>-148.49240112304688</c:v>
                </c:pt>
                <c:pt idx="10">
                  <c:v>-163.46563720703125</c:v>
                </c:pt>
                <c:pt idx="11">
                  <c:v>-171.74189758300781</c:v>
                </c:pt>
                <c:pt idx="12">
                  <c:v>-170.240966796875</c:v>
                </c:pt>
                <c:pt idx="13">
                  <c:v>-164.02175903320313</c:v>
                </c:pt>
                <c:pt idx="14">
                  <c:v>-150.7635498046875</c:v>
                </c:pt>
                <c:pt idx="15">
                  <c:v>-140.14900207519531</c:v>
                </c:pt>
                <c:pt idx="16">
                  <c:v>-85.512100219726563</c:v>
                </c:pt>
                <c:pt idx="17">
                  <c:v>23.046762466430664</c:v>
                </c:pt>
                <c:pt idx="18">
                  <c:v>107.58254241943359</c:v>
                </c:pt>
                <c:pt idx="19">
                  <c:v>123.60939788818359</c:v>
                </c:pt>
                <c:pt idx="20">
                  <c:v>139.54829406738281</c:v>
                </c:pt>
                <c:pt idx="21">
                  <c:v>141.77377319335938</c:v>
                </c:pt>
                <c:pt idx="22">
                  <c:v>144.24415588378906</c:v>
                </c:pt>
                <c:pt idx="23">
                  <c:v>142.53695678710938</c:v>
                </c:pt>
                <c:pt idx="24">
                  <c:v>141.29901123046875</c:v>
                </c:pt>
                <c:pt idx="25">
                  <c:v>137.19293212890625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A8-4C9B-A1E6-32C523C38B2E}"/>
            </c:ext>
          </c:extLst>
        </c:ser>
        <c:ser>
          <c:idx val="3"/>
          <c:order val="3"/>
          <c:tx>
            <c:strRef>
              <c:f>'6002'!$B$14</c:f>
              <c:strCache>
                <c:ptCount val="1"/>
                <c:pt idx="0">
                  <c:v>BASE Sin 4LT</c:v>
                </c:pt>
              </c:strCache>
            </c:strRef>
          </c:tx>
          <c:spPr>
            <a:ln w="22225" cap="rnd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'6002'!$C$10:$AB$10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'6002'!$C$14:$AB$14</c:f>
              <c:numCache>
                <c:formatCode>0.000</c:formatCode>
                <c:ptCount val="26"/>
                <c:pt idx="5">
                  <c:v>71.192916870117188</c:v>
                </c:pt>
                <c:pt idx="6">
                  <c:v>-9.2605600357055664</c:v>
                </c:pt>
                <c:pt idx="7">
                  <c:v>-47.429401397705078</c:v>
                </c:pt>
                <c:pt idx="8">
                  <c:v>-81.728683471679688</c:v>
                </c:pt>
                <c:pt idx="9">
                  <c:v>-104.21873474121094</c:v>
                </c:pt>
                <c:pt idx="10">
                  <c:v>-113.307861328125</c:v>
                </c:pt>
                <c:pt idx="11">
                  <c:v>-111.68178558349609</c:v>
                </c:pt>
                <c:pt idx="12">
                  <c:v>-106.88611602783203</c:v>
                </c:pt>
                <c:pt idx="13">
                  <c:v>-100.43894958496094</c:v>
                </c:pt>
                <c:pt idx="14">
                  <c:v>-92.693778991699219</c:v>
                </c:pt>
                <c:pt idx="15">
                  <c:v>-75.430862426757813</c:v>
                </c:pt>
                <c:pt idx="16">
                  <c:v>-46.445430755615234</c:v>
                </c:pt>
                <c:pt idx="17">
                  <c:v>21.545957565307617</c:v>
                </c:pt>
                <c:pt idx="18">
                  <c:v>133.60467529296875</c:v>
                </c:pt>
                <c:pt idx="19">
                  <c:v>228.00788879394531</c:v>
                </c:pt>
                <c:pt idx="20">
                  <c:v>261.89779663085938</c:v>
                </c:pt>
                <c:pt idx="21">
                  <c:v>296.801025390625</c:v>
                </c:pt>
                <c:pt idx="22">
                  <c:v>332.70999145507813</c:v>
                </c:pt>
                <c:pt idx="23">
                  <c:v>368.89474487304688</c:v>
                </c:pt>
                <c:pt idx="24">
                  <c:v>397.53533935546875</c:v>
                </c:pt>
                <c:pt idx="25">
                  <c:v>415.82345581054688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2A8-4C9B-A1E6-32C523C38B2E}"/>
            </c:ext>
          </c:extLst>
        </c:ser>
        <c:ser>
          <c:idx val="5"/>
          <c:order val="5"/>
          <c:tx>
            <c:strRef>
              <c:f>'6002'!$B$16</c:f>
              <c:strCache>
                <c:ptCount val="1"/>
                <c:pt idx="0">
                  <c:v>ECO-BUR(2C) Sin 4LT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'6002'!$C$10:$AB$10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'6002'!$C$16:$AB$16</c:f>
              <c:numCache>
                <c:formatCode>0.000</c:formatCode>
                <c:ptCount val="26"/>
                <c:pt idx="8">
                  <c:v>71.989784240722656</c:v>
                </c:pt>
                <c:pt idx="9">
                  <c:v>16.367759704589844</c:v>
                </c:pt>
                <c:pt idx="10">
                  <c:v>-8.8985576629638672</c:v>
                </c:pt>
                <c:pt idx="11">
                  <c:v>-16.155939102172852</c:v>
                </c:pt>
                <c:pt idx="12">
                  <c:v>-15.95795726776123</c:v>
                </c:pt>
                <c:pt idx="13">
                  <c:v>-12.18226432800293</c:v>
                </c:pt>
                <c:pt idx="14">
                  <c:v>-5.8921937942504883</c:v>
                </c:pt>
                <c:pt idx="15">
                  <c:v>1.1707313060760498</c:v>
                </c:pt>
                <c:pt idx="16">
                  <c:v>9.1933269500732422</c:v>
                </c:pt>
                <c:pt idx="17">
                  <c:v>35.302169799804688</c:v>
                </c:pt>
                <c:pt idx="18">
                  <c:v>146.87799072265625</c:v>
                </c:pt>
                <c:pt idx="19">
                  <c:v>260.7960205078125</c:v>
                </c:pt>
                <c:pt idx="20">
                  <c:v>294.1685791015625</c:v>
                </c:pt>
                <c:pt idx="21">
                  <c:v>326.12310791015625</c:v>
                </c:pt>
                <c:pt idx="22">
                  <c:v>359.0477294921875</c:v>
                </c:pt>
                <c:pt idx="23">
                  <c:v>392.23342895507813</c:v>
                </c:pt>
                <c:pt idx="24">
                  <c:v>419.85693359375</c:v>
                </c:pt>
                <c:pt idx="25">
                  <c:v>437.50823974609375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2A8-4C9B-A1E6-32C523C38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213048480"/>
        <c:axId val="213048896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'6002'!$B$12</c15:sqref>
                        </c15:formulaRef>
                      </c:ext>
                    </c:extLst>
                    <c:strCache>
                      <c:ptCount val="1"/>
                      <c:pt idx="0">
                        <c:v>VEL-DOM(5A) Con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'6002'!$C$10:$AB$10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'6002'!$C$12:$AB$12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-46.786041259765625</c:v>
                      </c:pt>
                      <c:pt idx="1">
                        <c:v>-79.929061889648438</c:v>
                      </c:pt>
                      <c:pt idx="2">
                        <c:v>-105.34583282470703</c:v>
                      </c:pt>
                      <c:pt idx="3">
                        <c:v>-124.98619842529297</c:v>
                      </c:pt>
                      <c:pt idx="4">
                        <c:v>-140.60224914550781</c:v>
                      </c:pt>
                      <c:pt idx="5">
                        <c:v>-154.36981201171875</c:v>
                      </c:pt>
                      <c:pt idx="6">
                        <c:v>-166.87319946289063</c:v>
                      </c:pt>
                      <c:pt idx="7">
                        <c:v>-178.37594604492188</c:v>
                      </c:pt>
                      <c:pt idx="8">
                        <c:v>-188.61550903320313</c:v>
                      </c:pt>
                      <c:pt idx="9">
                        <c:v>-199.6390380859375</c:v>
                      </c:pt>
                      <c:pt idx="10">
                        <c:v>-212.35818481445313</c:v>
                      </c:pt>
                      <c:pt idx="11">
                        <c:v>-225.29042053222656</c:v>
                      </c:pt>
                      <c:pt idx="12">
                        <c:v>-220.25917053222656</c:v>
                      </c:pt>
                      <c:pt idx="13">
                        <c:v>-209.18557739257813</c:v>
                      </c:pt>
                      <c:pt idx="14">
                        <c:v>-192.72421264648438</c:v>
                      </c:pt>
                      <c:pt idx="15">
                        <c:v>-178.75492858886719</c:v>
                      </c:pt>
                      <c:pt idx="16">
                        <c:v>-97.487655639648438</c:v>
                      </c:pt>
                      <c:pt idx="17">
                        <c:v>11.323974609375</c:v>
                      </c:pt>
                      <c:pt idx="18">
                        <c:v>73.534446716308594</c:v>
                      </c:pt>
                      <c:pt idx="19">
                        <c:v>92.945365905761719</c:v>
                      </c:pt>
                      <c:pt idx="20">
                        <c:v>104.78593444824219</c:v>
                      </c:pt>
                      <c:pt idx="21">
                        <c:v>105.72055816650391</c:v>
                      </c:pt>
                      <c:pt idx="22">
                        <c:v>106.19561767578125</c:v>
                      </c:pt>
                      <c:pt idx="23">
                        <c:v>106.56092071533203</c:v>
                      </c:pt>
                      <c:pt idx="24">
                        <c:v>104.54430389404297</c:v>
                      </c:pt>
                      <c:pt idx="25">
                        <c:v>96.419868469238281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A2A8-4C9B-A1E6-32C523C38B2E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'6002'!$B$15</c15:sqref>
                        </c15:formulaRef>
                      </c:ext>
                    </c:extLst>
                    <c:strCache>
                      <c:ptCount val="1"/>
                      <c:pt idx="0">
                        <c:v>VEL-DOM(5A) Sin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'6002'!$C$10:$AB$10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'6002'!$C$15:$AB$15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12">
                        <c:v>34.495895385742188</c:v>
                      </c:pt>
                      <c:pt idx="13">
                        <c:v>10.372890472412109</c:v>
                      </c:pt>
                      <c:pt idx="14">
                        <c:v>-0.92911124229431152</c:v>
                      </c:pt>
                      <c:pt idx="15">
                        <c:v>-3.9699013233184814</c:v>
                      </c:pt>
                      <c:pt idx="16">
                        <c:v>0.54337263107299805</c:v>
                      </c:pt>
                      <c:pt idx="17">
                        <c:v>31.252511978149414</c:v>
                      </c:pt>
                      <c:pt idx="18">
                        <c:v>140.43519592285156</c:v>
                      </c:pt>
                      <c:pt idx="19">
                        <c:v>236.64872741699219</c:v>
                      </c:pt>
                      <c:pt idx="20">
                        <c:v>261.89776611328125</c:v>
                      </c:pt>
                      <c:pt idx="21">
                        <c:v>296.80105590820313</c:v>
                      </c:pt>
                      <c:pt idx="22">
                        <c:v>332.70999145507813</c:v>
                      </c:pt>
                      <c:pt idx="23">
                        <c:v>368.89471435546875</c:v>
                      </c:pt>
                      <c:pt idx="24">
                        <c:v>397.53396606445313</c:v>
                      </c:pt>
                      <c:pt idx="25">
                        <c:v>418.83859252929688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A2A8-4C9B-A1E6-32C523C38B2E}"/>
                  </c:ext>
                </c:extLst>
              </c15:ser>
            </c15:filteredLineSeries>
          </c:ext>
        </c:extLst>
      </c:lineChart>
      <c:catAx>
        <c:axId val="21304848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896"/>
        <c:crosses val="autoZero"/>
        <c:auto val="1"/>
        <c:lblAlgn val="ctr"/>
        <c:lblOffset val="100"/>
        <c:noMultiLvlLbl val="0"/>
      </c:catAx>
      <c:valAx>
        <c:axId val="213048896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48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3792799275391024E-2"/>
          <c:y val="0.88487792207378302"/>
          <c:w val="0.94465263979763614"/>
          <c:h val="9.99435086318651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Panama II 115KV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7.3130307716859397E-2"/>
          <c:y val="0.11880323219026272"/>
          <c:w val="0.90476531116634296"/>
          <c:h val="0.66094991126090097"/>
        </c:manualLayout>
      </c:layout>
      <c:lineChart>
        <c:grouping val="standard"/>
        <c:varyColors val="0"/>
        <c:ser>
          <c:idx val="0"/>
          <c:order val="0"/>
          <c:tx>
            <c:strRef>
              <c:f>'6004'!$B$11</c:f>
              <c:strCache>
                <c:ptCount val="1"/>
                <c:pt idx="0">
                  <c:v>BASE Con 4LT</c:v>
                </c:pt>
              </c:strCache>
            </c:strRef>
          </c:tx>
          <c:spPr>
            <a:ln w="22225" cap="rnd" cmpd="sng" algn="ctr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'6004'!$C$10:$AB$10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'6004'!$C$11:$AB$11</c:f>
              <c:numCache>
                <c:formatCode>0.000</c:formatCode>
                <c:ptCount val="26"/>
                <c:pt idx="0">
                  <c:v>-123.07206726074219</c:v>
                </c:pt>
                <c:pt idx="1">
                  <c:v>-145.5186767578125</c:v>
                </c:pt>
                <c:pt idx="2">
                  <c:v>-161.75059509277344</c:v>
                </c:pt>
                <c:pt idx="3">
                  <c:v>-176.1539306640625</c:v>
                </c:pt>
                <c:pt idx="4">
                  <c:v>-189.07054138183594</c:v>
                </c:pt>
                <c:pt idx="5">
                  <c:v>-200.76608276367188</c:v>
                </c:pt>
                <c:pt idx="6">
                  <c:v>-211.08270263671875</c:v>
                </c:pt>
                <c:pt idx="7">
                  <c:v>-224.42362976074219</c:v>
                </c:pt>
                <c:pt idx="8">
                  <c:v>-235.14976501464844</c:v>
                </c:pt>
                <c:pt idx="9">
                  <c:v>-229.78414916992188</c:v>
                </c:pt>
                <c:pt idx="10">
                  <c:v>-223.51799011230469</c:v>
                </c:pt>
                <c:pt idx="11">
                  <c:v>-214.7244873046875</c:v>
                </c:pt>
                <c:pt idx="12">
                  <c:v>-200.68798828125</c:v>
                </c:pt>
                <c:pt idx="13">
                  <c:v>-189.01077270507813</c:v>
                </c:pt>
                <c:pt idx="14">
                  <c:v>-167.76853942871094</c:v>
                </c:pt>
                <c:pt idx="15">
                  <c:v>-101.84385681152344</c:v>
                </c:pt>
                <c:pt idx="16">
                  <c:v>-34.507747650146484</c:v>
                </c:pt>
                <c:pt idx="17">
                  <c:v>34.239086151123047</c:v>
                </c:pt>
                <c:pt idx="18">
                  <c:v>60.482608795166016</c:v>
                </c:pt>
                <c:pt idx="19">
                  <c:v>77.405479431152344</c:v>
                </c:pt>
                <c:pt idx="20">
                  <c:v>85.203773498535156</c:v>
                </c:pt>
                <c:pt idx="21">
                  <c:v>86.102645874023438</c:v>
                </c:pt>
                <c:pt idx="22">
                  <c:v>86.752006530761719</c:v>
                </c:pt>
                <c:pt idx="23">
                  <c:v>87.51715087890625</c:v>
                </c:pt>
                <c:pt idx="24">
                  <c:v>87.940902709960938</c:v>
                </c:pt>
                <c:pt idx="25">
                  <c:v>80.235450744628906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85-4F70-B495-71D02F776A88}"/>
            </c:ext>
          </c:extLst>
        </c:ser>
        <c:ser>
          <c:idx val="1"/>
          <c:order val="1"/>
          <c:tx>
            <c:strRef>
              <c:f>'6004'!$B$12</c:f>
              <c:strCache>
                <c:ptCount val="1"/>
                <c:pt idx="0">
                  <c:v>VEL-DOM(5A) Con 4LT</c:v>
                </c:pt>
              </c:strCache>
            </c:strRef>
          </c:tx>
          <c:spPr>
            <a:ln w="22225" cap="rnd" cmpd="sng" algn="ctr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'6004'!$C$10:$AB$10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'6004'!$C$12:$AB$12</c:f>
              <c:numCache>
                <c:formatCode>0.000</c:formatCode>
                <c:ptCount val="26"/>
                <c:pt idx="0">
                  <c:v>-72.02288818359375</c:v>
                </c:pt>
                <c:pt idx="1">
                  <c:v>-110.24420166015625</c:v>
                </c:pt>
                <c:pt idx="2">
                  <c:v>-132.2933349609375</c:v>
                </c:pt>
                <c:pt idx="3">
                  <c:v>-148.96324157714844</c:v>
                </c:pt>
                <c:pt idx="4">
                  <c:v>-163.4422607421875</c:v>
                </c:pt>
                <c:pt idx="5">
                  <c:v>-176.11167907714844</c:v>
                </c:pt>
                <c:pt idx="6">
                  <c:v>-187.09762573242188</c:v>
                </c:pt>
                <c:pt idx="7">
                  <c:v>-199.37757873535156</c:v>
                </c:pt>
                <c:pt idx="8">
                  <c:v>-212.85235595703125</c:v>
                </c:pt>
                <c:pt idx="9">
                  <c:v>-218.33438110351563</c:v>
                </c:pt>
                <c:pt idx="10">
                  <c:v>-212.14688110351563</c:v>
                </c:pt>
                <c:pt idx="11">
                  <c:v>-204.06816101074219</c:v>
                </c:pt>
                <c:pt idx="12">
                  <c:v>-190.33221435546875</c:v>
                </c:pt>
                <c:pt idx="13">
                  <c:v>-178.62576293945313</c:v>
                </c:pt>
                <c:pt idx="14">
                  <c:v>-166.44639587402344</c:v>
                </c:pt>
                <c:pt idx="15">
                  <c:v>-101.2935791015625</c:v>
                </c:pt>
                <c:pt idx="16">
                  <c:v>-33.953304290771484</c:v>
                </c:pt>
                <c:pt idx="17">
                  <c:v>34.797714233398438</c:v>
                </c:pt>
                <c:pt idx="18">
                  <c:v>70.891227722167969</c:v>
                </c:pt>
                <c:pt idx="19">
                  <c:v>87.717529296875</c:v>
                </c:pt>
                <c:pt idx="20">
                  <c:v>104.87488555908203</c:v>
                </c:pt>
                <c:pt idx="21">
                  <c:v>105.94541168212891</c:v>
                </c:pt>
                <c:pt idx="22">
                  <c:v>108.58775329589844</c:v>
                </c:pt>
                <c:pt idx="23">
                  <c:v>107.40809631347656</c:v>
                </c:pt>
                <c:pt idx="24">
                  <c:v>108.22683715820313</c:v>
                </c:pt>
                <c:pt idx="25">
                  <c:v>100.89491271972656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85-4F70-B495-71D02F776A88}"/>
            </c:ext>
          </c:extLst>
        </c:ser>
        <c:ser>
          <c:idx val="3"/>
          <c:order val="3"/>
          <c:tx>
            <c:strRef>
              <c:f>'6004'!$B$14</c:f>
              <c:strCache>
                <c:ptCount val="1"/>
                <c:pt idx="0">
                  <c:v>BASE Sin 4LT</c:v>
                </c:pt>
              </c:strCache>
            </c:strRef>
          </c:tx>
          <c:spPr>
            <a:ln w="22225" cap="rnd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'6004'!$C$10:$AB$10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'6004'!$C$14:$AB$14</c:f>
              <c:numCache>
                <c:formatCode>0.000</c:formatCode>
                <c:ptCount val="26"/>
                <c:pt idx="7">
                  <c:v>-51.783622741699219</c:v>
                </c:pt>
                <c:pt idx="8">
                  <c:v>-100.43231201171875</c:v>
                </c:pt>
                <c:pt idx="9">
                  <c:v>-118.32572174072266</c:v>
                </c:pt>
                <c:pt idx="10">
                  <c:v>-115.6795654296875</c:v>
                </c:pt>
                <c:pt idx="11">
                  <c:v>-110.52650451660156</c:v>
                </c:pt>
                <c:pt idx="12">
                  <c:v>-104.3206787109375</c:v>
                </c:pt>
                <c:pt idx="13">
                  <c:v>-97.134796142578125</c:v>
                </c:pt>
                <c:pt idx="14">
                  <c:v>-87.012474060058594</c:v>
                </c:pt>
                <c:pt idx="15">
                  <c:v>-64.256011962890625</c:v>
                </c:pt>
                <c:pt idx="16">
                  <c:v>-40.789783477783203</c:v>
                </c:pt>
                <c:pt idx="17">
                  <c:v>6.5706262588500977</c:v>
                </c:pt>
                <c:pt idx="18">
                  <c:v>76.453033447265625</c:v>
                </c:pt>
                <c:pt idx="19">
                  <c:v>147.74461364746094</c:v>
                </c:pt>
                <c:pt idx="20">
                  <c:v>213.86917114257813</c:v>
                </c:pt>
                <c:pt idx="21">
                  <c:v>242.23777770996094</c:v>
                </c:pt>
                <c:pt idx="22">
                  <c:v>271.3057861328125</c:v>
                </c:pt>
                <c:pt idx="23">
                  <c:v>300.51885986328125</c:v>
                </c:pt>
                <c:pt idx="24">
                  <c:v>330.31356811523438</c:v>
                </c:pt>
                <c:pt idx="25">
                  <c:v>360.79449462890625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D85-4F70-B495-71D02F776A88}"/>
            </c:ext>
          </c:extLst>
        </c:ser>
        <c:ser>
          <c:idx val="4"/>
          <c:order val="4"/>
          <c:tx>
            <c:strRef>
              <c:f>'6004'!$B$15</c:f>
              <c:strCache>
                <c:ptCount val="1"/>
                <c:pt idx="0">
                  <c:v>VEL-DOM(5A) Sin 4LT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'6004'!$C$10:$AB$10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'6004'!$C$15:$AB$15</c:f>
              <c:numCache>
                <c:formatCode>0.000</c:formatCode>
                <c:ptCount val="26"/>
                <c:pt idx="13">
                  <c:v>20.76171875</c:v>
                </c:pt>
                <c:pt idx="14">
                  <c:v>1.6164757013320923</c:v>
                </c:pt>
                <c:pt idx="15">
                  <c:v>-4.4466829299926758</c:v>
                </c:pt>
                <c:pt idx="16">
                  <c:v>-0.39016148447990417</c:v>
                </c:pt>
                <c:pt idx="17">
                  <c:v>8.0706443786621094</c:v>
                </c:pt>
                <c:pt idx="18">
                  <c:v>77.900680541992188</c:v>
                </c:pt>
                <c:pt idx="19">
                  <c:v>149.14268493652344</c:v>
                </c:pt>
                <c:pt idx="20">
                  <c:v>221.79637145996094</c:v>
                </c:pt>
                <c:pt idx="21">
                  <c:v>249.24913024902344</c:v>
                </c:pt>
                <c:pt idx="22">
                  <c:v>271.3057861328125</c:v>
                </c:pt>
                <c:pt idx="23">
                  <c:v>300.51889038085938</c:v>
                </c:pt>
                <c:pt idx="24">
                  <c:v>330.31356811523438</c:v>
                </c:pt>
                <c:pt idx="25">
                  <c:v>360.79446411132813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D85-4F70-B495-71D02F776A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213048480"/>
        <c:axId val="213048896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'6004'!$B$13</c15:sqref>
                        </c15:formulaRef>
                      </c:ext>
                    </c:extLst>
                    <c:strCache>
                      <c:ptCount val="1"/>
                      <c:pt idx="0">
                        <c:v>ECO-BUR(2C) Con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'6004'!$C$10:$AB$10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'6004'!$C$13:$AB$13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23.313198089599609</c:v>
                      </c:pt>
                      <c:pt idx="1">
                        <c:v>-14.129342079162598</c:v>
                      </c:pt>
                      <c:pt idx="2">
                        <c:v>-42.372035980224609</c:v>
                      </c:pt>
                      <c:pt idx="3">
                        <c:v>-65.430740356445313</c:v>
                      </c:pt>
                      <c:pt idx="4">
                        <c:v>-85.893646240234375</c:v>
                      </c:pt>
                      <c:pt idx="5">
                        <c:v>-103.60650634765625</c:v>
                      </c:pt>
                      <c:pt idx="6">
                        <c:v>-121.71632385253906</c:v>
                      </c:pt>
                      <c:pt idx="7">
                        <c:v>-140.830810546875</c:v>
                      </c:pt>
                      <c:pt idx="8">
                        <c:v>-157.26263427734375</c:v>
                      </c:pt>
                      <c:pt idx="9">
                        <c:v>-169.78587341308594</c:v>
                      </c:pt>
                      <c:pt idx="10">
                        <c:v>-166.960205078125</c:v>
                      </c:pt>
                      <c:pt idx="11">
                        <c:v>-163.18405151367188</c:v>
                      </c:pt>
                      <c:pt idx="12">
                        <c:v>-156.237548828125</c:v>
                      </c:pt>
                      <c:pt idx="13">
                        <c:v>-144.16096496582031</c:v>
                      </c:pt>
                      <c:pt idx="14">
                        <c:v>-134.63987731933594</c:v>
                      </c:pt>
                      <c:pt idx="15">
                        <c:v>-99.608612060546875</c:v>
                      </c:pt>
                      <c:pt idx="16">
                        <c:v>-32.261322021484375</c:v>
                      </c:pt>
                      <c:pt idx="17">
                        <c:v>36.496696472167969</c:v>
                      </c:pt>
                      <c:pt idx="18">
                        <c:v>101.38295745849609</c:v>
                      </c:pt>
                      <c:pt idx="19">
                        <c:v>115.44752502441406</c:v>
                      </c:pt>
                      <c:pt idx="20">
                        <c:v>130.30474853515625</c:v>
                      </c:pt>
                      <c:pt idx="21">
                        <c:v>144.35643005371094</c:v>
                      </c:pt>
                      <c:pt idx="22">
                        <c:v>144.13938903808594</c:v>
                      </c:pt>
                      <c:pt idx="23">
                        <c:v>146.146240234375</c:v>
                      </c:pt>
                      <c:pt idx="24">
                        <c:v>144.53041076660156</c:v>
                      </c:pt>
                      <c:pt idx="25">
                        <c:v>144.29801940917969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6D85-4F70-B495-71D02F776A88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'6004'!$B$16</c15:sqref>
                        </c15:formulaRef>
                      </c:ext>
                    </c:extLst>
                    <c:strCache>
                      <c:ptCount val="1"/>
                      <c:pt idx="0">
                        <c:v>ECO-BUR(2C) Sin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'6004'!$C$10:$AB$10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'6004'!$C$16:$AB$16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10">
                        <c:v>1.2002220153808594</c:v>
                      </c:pt>
                      <c:pt idx="11">
                        <c:v>-16.763206481933594</c:v>
                      </c:pt>
                      <c:pt idx="12">
                        <c:v>-16.836212158203125</c:v>
                      </c:pt>
                      <c:pt idx="13">
                        <c:v>-13.408679008483887</c:v>
                      </c:pt>
                      <c:pt idx="14">
                        <c:v>-7.3959856033325195</c:v>
                      </c:pt>
                      <c:pt idx="15">
                        <c:v>-0.44214585423469543</c:v>
                      </c:pt>
                      <c:pt idx="16">
                        <c:v>7.1732773780822754</c:v>
                      </c:pt>
                      <c:pt idx="17">
                        <c:v>15.91816234588623</c:v>
                      </c:pt>
                      <c:pt idx="18">
                        <c:v>78.503143310546875</c:v>
                      </c:pt>
                      <c:pt idx="19">
                        <c:v>149.75692749023438</c:v>
                      </c:pt>
                      <c:pt idx="20">
                        <c:v>222.431640625</c:v>
                      </c:pt>
                      <c:pt idx="21">
                        <c:v>270.3406982421875</c:v>
                      </c:pt>
                      <c:pt idx="22">
                        <c:v>297.58529663085938</c:v>
                      </c:pt>
                      <c:pt idx="23">
                        <c:v>325.31610107421875</c:v>
                      </c:pt>
                      <c:pt idx="24">
                        <c:v>353.20767211914063</c:v>
                      </c:pt>
                      <c:pt idx="25">
                        <c:v>381.775390625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6D85-4F70-B495-71D02F776A88}"/>
                  </c:ext>
                </c:extLst>
              </c15:ser>
            </c15:filteredLineSeries>
          </c:ext>
        </c:extLst>
      </c:lineChart>
      <c:catAx>
        <c:axId val="21304848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896"/>
        <c:crosses val="autoZero"/>
        <c:auto val="1"/>
        <c:lblAlgn val="ctr"/>
        <c:lblOffset val="100"/>
        <c:noMultiLvlLbl val="0"/>
      </c:catAx>
      <c:valAx>
        <c:axId val="213048896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48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1191469198217249E-2"/>
          <c:y val="0.88486686797799252"/>
          <c:w val="0.94749164763968674"/>
          <c:h val="9.99531052716925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Panama II 115KV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7.4817854564555128E-2"/>
          <c:y val="0.11121321881510526"/>
          <c:w val="0.90476531116634296"/>
          <c:h val="0.66094991126090097"/>
        </c:manualLayout>
      </c:layout>
      <c:lineChart>
        <c:grouping val="standard"/>
        <c:varyColors val="0"/>
        <c:ser>
          <c:idx val="0"/>
          <c:order val="0"/>
          <c:tx>
            <c:strRef>
              <c:f>'6004'!$B$11</c:f>
              <c:strCache>
                <c:ptCount val="1"/>
                <c:pt idx="0">
                  <c:v>BASE Con 4LT</c:v>
                </c:pt>
              </c:strCache>
            </c:strRef>
          </c:tx>
          <c:spPr>
            <a:ln w="22225" cap="rnd" cmpd="sng" algn="ctr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'6004'!$C$10:$AB$10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'6004'!$C$11:$AB$11</c:f>
              <c:numCache>
                <c:formatCode>0.000</c:formatCode>
                <c:ptCount val="26"/>
                <c:pt idx="0">
                  <c:v>-123.07206726074219</c:v>
                </c:pt>
                <c:pt idx="1">
                  <c:v>-145.5186767578125</c:v>
                </c:pt>
                <c:pt idx="2">
                  <c:v>-161.75059509277344</c:v>
                </c:pt>
                <c:pt idx="3">
                  <c:v>-176.1539306640625</c:v>
                </c:pt>
                <c:pt idx="4">
                  <c:v>-189.07054138183594</c:v>
                </c:pt>
                <c:pt idx="5">
                  <c:v>-200.76608276367188</c:v>
                </c:pt>
                <c:pt idx="6">
                  <c:v>-211.08270263671875</c:v>
                </c:pt>
                <c:pt idx="7">
                  <c:v>-224.42362976074219</c:v>
                </c:pt>
                <c:pt idx="8">
                  <c:v>-235.14976501464844</c:v>
                </c:pt>
                <c:pt idx="9">
                  <c:v>-229.78414916992188</c:v>
                </c:pt>
                <c:pt idx="10">
                  <c:v>-223.51799011230469</c:v>
                </c:pt>
                <c:pt idx="11">
                  <c:v>-214.7244873046875</c:v>
                </c:pt>
                <c:pt idx="12">
                  <c:v>-200.68798828125</c:v>
                </c:pt>
                <c:pt idx="13">
                  <c:v>-189.01077270507813</c:v>
                </c:pt>
                <c:pt idx="14">
                  <c:v>-167.76853942871094</c:v>
                </c:pt>
                <c:pt idx="15">
                  <c:v>-101.84385681152344</c:v>
                </c:pt>
                <c:pt idx="16">
                  <c:v>-34.507747650146484</c:v>
                </c:pt>
                <c:pt idx="17">
                  <c:v>34.239086151123047</c:v>
                </c:pt>
                <c:pt idx="18">
                  <c:v>60.482608795166016</c:v>
                </c:pt>
                <c:pt idx="19">
                  <c:v>77.405479431152344</c:v>
                </c:pt>
                <c:pt idx="20">
                  <c:v>85.203773498535156</c:v>
                </c:pt>
                <c:pt idx="21">
                  <c:v>86.102645874023438</c:v>
                </c:pt>
                <c:pt idx="22">
                  <c:v>86.752006530761719</c:v>
                </c:pt>
                <c:pt idx="23">
                  <c:v>87.51715087890625</c:v>
                </c:pt>
                <c:pt idx="24">
                  <c:v>87.940902709960938</c:v>
                </c:pt>
                <c:pt idx="25">
                  <c:v>80.235450744628906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0A-4C25-9505-EEDEC8EA132E}"/>
            </c:ext>
          </c:extLst>
        </c:ser>
        <c:ser>
          <c:idx val="2"/>
          <c:order val="2"/>
          <c:tx>
            <c:strRef>
              <c:f>'6004'!$B$13</c:f>
              <c:strCache>
                <c:ptCount val="1"/>
                <c:pt idx="0">
                  <c:v>ECO-BUR(2C) Con 4LT</c:v>
                </c:pt>
              </c:strCache>
            </c:strRef>
          </c:tx>
          <c:spPr>
            <a:ln w="22225" cap="rnd" cmpd="sng" algn="ctr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'6004'!$C$10:$AB$10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'6004'!$C$13:$AB$13</c:f>
              <c:numCache>
                <c:formatCode>0.000</c:formatCode>
                <c:ptCount val="26"/>
                <c:pt idx="0">
                  <c:v>23.313198089599609</c:v>
                </c:pt>
                <c:pt idx="1">
                  <c:v>-14.129342079162598</c:v>
                </c:pt>
                <c:pt idx="2">
                  <c:v>-42.372035980224609</c:v>
                </c:pt>
                <c:pt idx="3">
                  <c:v>-65.430740356445313</c:v>
                </c:pt>
                <c:pt idx="4">
                  <c:v>-85.893646240234375</c:v>
                </c:pt>
                <c:pt idx="5">
                  <c:v>-103.60650634765625</c:v>
                </c:pt>
                <c:pt idx="6">
                  <c:v>-121.71632385253906</c:v>
                </c:pt>
                <c:pt idx="7">
                  <c:v>-140.830810546875</c:v>
                </c:pt>
                <c:pt idx="8">
                  <c:v>-157.26263427734375</c:v>
                </c:pt>
                <c:pt idx="9">
                  <c:v>-169.78587341308594</c:v>
                </c:pt>
                <c:pt idx="10">
                  <c:v>-166.960205078125</c:v>
                </c:pt>
                <c:pt idx="11">
                  <c:v>-163.18405151367188</c:v>
                </c:pt>
                <c:pt idx="12">
                  <c:v>-156.237548828125</c:v>
                </c:pt>
                <c:pt idx="13">
                  <c:v>-144.16096496582031</c:v>
                </c:pt>
                <c:pt idx="14">
                  <c:v>-134.63987731933594</c:v>
                </c:pt>
                <c:pt idx="15">
                  <c:v>-99.608612060546875</c:v>
                </c:pt>
                <c:pt idx="16">
                  <c:v>-32.261322021484375</c:v>
                </c:pt>
                <c:pt idx="17">
                  <c:v>36.496696472167969</c:v>
                </c:pt>
                <c:pt idx="18">
                  <c:v>101.38295745849609</c:v>
                </c:pt>
                <c:pt idx="19">
                  <c:v>115.44752502441406</c:v>
                </c:pt>
                <c:pt idx="20">
                  <c:v>130.30474853515625</c:v>
                </c:pt>
                <c:pt idx="21">
                  <c:v>144.35643005371094</c:v>
                </c:pt>
                <c:pt idx="22">
                  <c:v>144.13938903808594</c:v>
                </c:pt>
                <c:pt idx="23">
                  <c:v>146.146240234375</c:v>
                </c:pt>
                <c:pt idx="24">
                  <c:v>144.53041076660156</c:v>
                </c:pt>
                <c:pt idx="25">
                  <c:v>144.29801940917969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80A-4C25-9505-EEDEC8EA132E}"/>
            </c:ext>
          </c:extLst>
        </c:ser>
        <c:ser>
          <c:idx val="3"/>
          <c:order val="3"/>
          <c:tx>
            <c:strRef>
              <c:f>'6004'!$B$14</c:f>
              <c:strCache>
                <c:ptCount val="1"/>
                <c:pt idx="0">
                  <c:v>BASE Sin 4LT</c:v>
                </c:pt>
              </c:strCache>
            </c:strRef>
          </c:tx>
          <c:spPr>
            <a:ln w="22225" cap="rnd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'6004'!$C$10:$AB$10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'6004'!$C$14:$AB$14</c:f>
              <c:numCache>
                <c:formatCode>0.000</c:formatCode>
                <c:ptCount val="26"/>
                <c:pt idx="7">
                  <c:v>-51.783622741699219</c:v>
                </c:pt>
                <c:pt idx="8">
                  <c:v>-100.43231201171875</c:v>
                </c:pt>
                <c:pt idx="9">
                  <c:v>-118.32572174072266</c:v>
                </c:pt>
                <c:pt idx="10">
                  <c:v>-115.6795654296875</c:v>
                </c:pt>
                <c:pt idx="11">
                  <c:v>-110.52650451660156</c:v>
                </c:pt>
                <c:pt idx="12">
                  <c:v>-104.3206787109375</c:v>
                </c:pt>
                <c:pt idx="13">
                  <c:v>-97.134796142578125</c:v>
                </c:pt>
                <c:pt idx="14">
                  <c:v>-87.012474060058594</c:v>
                </c:pt>
                <c:pt idx="15">
                  <c:v>-64.256011962890625</c:v>
                </c:pt>
                <c:pt idx="16">
                  <c:v>-40.789783477783203</c:v>
                </c:pt>
                <c:pt idx="17">
                  <c:v>6.5706262588500977</c:v>
                </c:pt>
                <c:pt idx="18">
                  <c:v>76.453033447265625</c:v>
                </c:pt>
                <c:pt idx="19">
                  <c:v>147.74461364746094</c:v>
                </c:pt>
                <c:pt idx="20">
                  <c:v>213.86917114257813</c:v>
                </c:pt>
                <c:pt idx="21">
                  <c:v>242.23777770996094</c:v>
                </c:pt>
                <c:pt idx="22">
                  <c:v>271.3057861328125</c:v>
                </c:pt>
                <c:pt idx="23">
                  <c:v>300.51885986328125</c:v>
                </c:pt>
                <c:pt idx="24">
                  <c:v>330.31356811523438</c:v>
                </c:pt>
                <c:pt idx="25">
                  <c:v>360.79449462890625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80A-4C25-9505-EEDEC8EA132E}"/>
            </c:ext>
          </c:extLst>
        </c:ser>
        <c:ser>
          <c:idx val="5"/>
          <c:order val="5"/>
          <c:tx>
            <c:strRef>
              <c:f>'6004'!$B$16</c:f>
              <c:strCache>
                <c:ptCount val="1"/>
                <c:pt idx="0">
                  <c:v>ECO-BUR(2C) Sin 4LT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'6004'!$C$10:$AB$10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'6004'!$C$16:$AB$16</c:f>
              <c:numCache>
                <c:formatCode>0.000</c:formatCode>
                <c:ptCount val="26"/>
                <c:pt idx="10">
                  <c:v>1.2002220153808594</c:v>
                </c:pt>
                <c:pt idx="11">
                  <c:v>-16.763206481933594</c:v>
                </c:pt>
                <c:pt idx="12">
                  <c:v>-16.836212158203125</c:v>
                </c:pt>
                <c:pt idx="13">
                  <c:v>-13.408679008483887</c:v>
                </c:pt>
                <c:pt idx="14">
                  <c:v>-7.3959856033325195</c:v>
                </c:pt>
                <c:pt idx="15">
                  <c:v>-0.44214585423469543</c:v>
                </c:pt>
                <c:pt idx="16">
                  <c:v>7.1732773780822754</c:v>
                </c:pt>
                <c:pt idx="17">
                  <c:v>15.91816234588623</c:v>
                </c:pt>
                <c:pt idx="18">
                  <c:v>78.503143310546875</c:v>
                </c:pt>
                <c:pt idx="19">
                  <c:v>149.75692749023438</c:v>
                </c:pt>
                <c:pt idx="20">
                  <c:v>222.431640625</c:v>
                </c:pt>
                <c:pt idx="21">
                  <c:v>270.3406982421875</c:v>
                </c:pt>
                <c:pt idx="22">
                  <c:v>297.58529663085938</c:v>
                </c:pt>
                <c:pt idx="23">
                  <c:v>325.31610107421875</c:v>
                </c:pt>
                <c:pt idx="24">
                  <c:v>353.20767211914063</c:v>
                </c:pt>
                <c:pt idx="25">
                  <c:v>381.775390625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80A-4C25-9505-EEDEC8EA13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213048480"/>
        <c:axId val="213048896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'6004'!$B$12</c15:sqref>
                        </c15:formulaRef>
                      </c:ext>
                    </c:extLst>
                    <c:strCache>
                      <c:ptCount val="1"/>
                      <c:pt idx="0">
                        <c:v>VEL-DOM(5A) Con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'6004'!$C$10:$AB$10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'6004'!$C$12:$AB$12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-72.02288818359375</c:v>
                      </c:pt>
                      <c:pt idx="1">
                        <c:v>-110.24420166015625</c:v>
                      </c:pt>
                      <c:pt idx="2">
                        <c:v>-132.2933349609375</c:v>
                      </c:pt>
                      <c:pt idx="3">
                        <c:v>-148.96324157714844</c:v>
                      </c:pt>
                      <c:pt idx="4">
                        <c:v>-163.4422607421875</c:v>
                      </c:pt>
                      <c:pt idx="5">
                        <c:v>-176.11167907714844</c:v>
                      </c:pt>
                      <c:pt idx="6">
                        <c:v>-187.09762573242188</c:v>
                      </c:pt>
                      <c:pt idx="7">
                        <c:v>-199.37757873535156</c:v>
                      </c:pt>
                      <c:pt idx="8">
                        <c:v>-212.85235595703125</c:v>
                      </c:pt>
                      <c:pt idx="9">
                        <c:v>-218.33438110351563</c:v>
                      </c:pt>
                      <c:pt idx="10">
                        <c:v>-212.14688110351563</c:v>
                      </c:pt>
                      <c:pt idx="11">
                        <c:v>-204.06816101074219</c:v>
                      </c:pt>
                      <c:pt idx="12">
                        <c:v>-190.33221435546875</c:v>
                      </c:pt>
                      <c:pt idx="13">
                        <c:v>-178.62576293945313</c:v>
                      </c:pt>
                      <c:pt idx="14">
                        <c:v>-166.44639587402344</c:v>
                      </c:pt>
                      <c:pt idx="15">
                        <c:v>-101.2935791015625</c:v>
                      </c:pt>
                      <c:pt idx="16">
                        <c:v>-33.953304290771484</c:v>
                      </c:pt>
                      <c:pt idx="17">
                        <c:v>34.797714233398438</c:v>
                      </c:pt>
                      <c:pt idx="18">
                        <c:v>70.891227722167969</c:v>
                      </c:pt>
                      <c:pt idx="19">
                        <c:v>87.717529296875</c:v>
                      </c:pt>
                      <c:pt idx="20">
                        <c:v>104.87488555908203</c:v>
                      </c:pt>
                      <c:pt idx="21">
                        <c:v>105.94541168212891</c:v>
                      </c:pt>
                      <c:pt idx="22">
                        <c:v>108.58775329589844</c:v>
                      </c:pt>
                      <c:pt idx="23">
                        <c:v>107.40809631347656</c:v>
                      </c:pt>
                      <c:pt idx="24">
                        <c:v>108.22683715820313</c:v>
                      </c:pt>
                      <c:pt idx="25">
                        <c:v>100.89491271972656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680A-4C25-9505-EEDEC8EA132E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'6004'!$B$15</c15:sqref>
                        </c15:formulaRef>
                      </c:ext>
                    </c:extLst>
                    <c:strCache>
                      <c:ptCount val="1"/>
                      <c:pt idx="0">
                        <c:v>VEL-DOM(5A) Sin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'6004'!$C$10:$AB$10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'6004'!$C$15:$AB$15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13">
                        <c:v>20.76171875</c:v>
                      </c:pt>
                      <c:pt idx="14">
                        <c:v>1.6164757013320923</c:v>
                      </c:pt>
                      <c:pt idx="15">
                        <c:v>-4.4466829299926758</c:v>
                      </c:pt>
                      <c:pt idx="16">
                        <c:v>-0.39016148447990417</c:v>
                      </c:pt>
                      <c:pt idx="17">
                        <c:v>8.0706443786621094</c:v>
                      </c:pt>
                      <c:pt idx="18">
                        <c:v>77.900680541992188</c:v>
                      </c:pt>
                      <c:pt idx="19">
                        <c:v>149.14268493652344</c:v>
                      </c:pt>
                      <c:pt idx="20">
                        <c:v>221.79637145996094</c:v>
                      </c:pt>
                      <c:pt idx="21">
                        <c:v>249.24913024902344</c:v>
                      </c:pt>
                      <c:pt idx="22">
                        <c:v>271.3057861328125</c:v>
                      </c:pt>
                      <c:pt idx="23">
                        <c:v>300.51889038085938</c:v>
                      </c:pt>
                      <c:pt idx="24">
                        <c:v>330.31356811523438</c:v>
                      </c:pt>
                      <c:pt idx="25">
                        <c:v>360.79446411132813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680A-4C25-9505-EEDEC8EA132E}"/>
                  </c:ext>
                </c:extLst>
              </c15:ser>
            </c15:filteredLineSeries>
          </c:ext>
        </c:extLst>
      </c:lineChart>
      <c:catAx>
        <c:axId val="21304848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896"/>
        <c:crosses val="autoZero"/>
        <c:auto val="1"/>
        <c:lblAlgn val="ctr"/>
        <c:lblOffset val="100"/>
        <c:noMultiLvlLbl val="0"/>
      </c:catAx>
      <c:valAx>
        <c:axId val="213048896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48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1316750284391501E-2"/>
          <c:y val="0.88486686797799252"/>
          <c:w val="0.94411655394429528"/>
          <c:h val="9.99531052716925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Chorrera 230KV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7.146263789885815E-2"/>
          <c:y val="0.1063372232142091"/>
          <c:w val="0.90476531116634296"/>
          <c:h val="0.66094991126090097"/>
        </c:manualLayout>
      </c:layout>
      <c:lineChart>
        <c:grouping val="standard"/>
        <c:varyColors val="0"/>
        <c:ser>
          <c:idx val="0"/>
          <c:order val="0"/>
          <c:tx>
            <c:strRef>
              <c:f>'6005'!$B$11</c:f>
              <c:strCache>
                <c:ptCount val="1"/>
                <c:pt idx="0">
                  <c:v>BASE Con 4LT</c:v>
                </c:pt>
              </c:strCache>
            </c:strRef>
          </c:tx>
          <c:spPr>
            <a:ln w="22225" cap="rnd" cmpd="sng" algn="ctr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'6005'!$C$10:$AB$10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'6005'!$C$11:$AB$11</c:f>
              <c:numCache>
                <c:formatCode>0.000</c:formatCode>
                <c:ptCount val="26"/>
                <c:pt idx="0">
                  <c:v>85.173049926757813</c:v>
                </c:pt>
                <c:pt idx="1">
                  <c:v>19.295129776000977</c:v>
                </c:pt>
                <c:pt idx="2">
                  <c:v>-42.314960479736328</c:v>
                </c:pt>
                <c:pt idx="3">
                  <c:v>-97.386993408203125</c:v>
                </c:pt>
                <c:pt idx="4">
                  <c:v>-145.53877258300781</c:v>
                </c:pt>
                <c:pt idx="5">
                  <c:v>-179.82875061035156</c:v>
                </c:pt>
                <c:pt idx="6">
                  <c:v>-204.13140869140625</c:v>
                </c:pt>
                <c:pt idx="7">
                  <c:v>-223.36930847167969</c:v>
                </c:pt>
                <c:pt idx="8">
                  <c:v>-240.20928955078125</c:v>
                </c:pt>
                <c:pt idx="9">
                  <c:v>-254.9329833984375</c:v>
                </c:pt>
                <c:pt idx="10">
                  <c:v>-269.52706909179688</c:v>
                </c:pt>
                <c:pt idx="11">
                  <c:v>-284.45556640625</c:v>
                </c:pt>
                <c:pt idx="12">
                  <c:v>-294.79742431640625</c:v>
                </c:pt>
                <c:pt idx="13">
                  <c:v>-292.01803588867188</c:v>
                </c:pt>
                <c:pt idx="14">
                  <c:v>-266.73468017578125</c:v>
                </c:pt>
                <c:pt idx="15">
                  <c:v>-243.99722290039063</c:v>
                </c:pt>
                <c:pt idx="16">
                  <c:v>-138.69252014160156</c:v>
                </c:pt>
                <c:pt idx="17">
                  <c:v>-22.001604080200195</c:v>
                </c:pt>
                <c:pt idx="18">
                  <c:v>71.487236022949219</c:v>
                </c:pt>
                <c:pt idx="19">
                  <c:v>94.518814086914063</c:v>
                </c:pt>
                <c:pt idx="20">
                  <c:v>95.312240600585938</c:v>
                </c:pt>
                <c:pt idx="21">
                  <c:v>95.422256469726563</c:v>
                </c:pt>
                <c:pt idx="22">
                  <c:v>95.951766967773438</c:v>
                </c:pt>
                <c:pt idx="23">
                  <c:v>96.013748168945313</c:v>
                </c:pt>
                <c:pt idx="24">
                  <c:v>91.167472839355469</c:v>
                </c:pt>
                <c:pt idx="25">
                  <c:v>81.351539611816406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10-4C85-933B-B45521BE0FB1}"/>
            </c:ext>
          </c:extLst>
        </c:ser>
        <c:ser>
          <c:idx val="1"/>
          <c:order val="1"/>
          <c:tx>
            <c:strRef>
              <c:f>'6005'!$B$12</c:f>
              <c:strCache>
                <c:ptCount val="1"/>
                <c:pt idx="0">
                  <c:v>VEL-DOM(5A) Con 4LT</c:v>
                </c:pt>
              </c:strCache>
            </c:strRef>
          </c:tx>
          <c:spPr>
            <a:ln w="22225" cap="rnd" cmpd="sng" algn="ctr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'6005'!$C$10:$AB$10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'6005'!$C$12:$AB$12</c:f>
              <c:numCache>
                <c:formatCode>0.000</c:formatCode>
                <c:ptCount val="26"/>
                <c:pt idx="0">
                  <c:v>190.55538940429688</c:v>
                </c:pt>
                <c:pt idx="1">
                  <c:v>104.951904296875</c:v>
                </c:pt>
                <c:pt idx="2">
                  <c:v>27.400407791137695</c:v>
                </c:pt>
                <c:pt idx="3">
                  <c:v>-39.058265686035156</c:v>
                </c:pt>
                <c:pt idx="4">
                  <c:v>-94.320869445800781</c:v>
                </c:pt>
                <c:pt idx="5">
                  <c:v>-138.70735168457031</c:v>
                </c:pt>
                <c:pt idx="6">
                  <c:v>-169.36524963378906</c:v>
                </c:pt>
                <c:pt idx="7">
                  <c:v>-191.92543029785156</c:v>
                </c:pt>
                <c:pt idx="8">
                  <c:v>-210.51541137695313</c:v>
                </c:pt>
                <c:pt idx="9">
                  <c:v>-226.62501525878906</c:v>
                </c:pt>
                <c:pt idx="10">
                  <c:v>-240.80581665039063</c:v>
                </c:pt>
                <c:pt idx="11">
                  <c:v>-256.53292846679688</c:v>
                </c:pt>
                <c:pt idx="12">
                  <c:v>-268.0413818359375</c:v>
                </c:pt>
                <c:pt idx="13">
                  <c:v>-277.57089233398438</c:v>
                </c:pt>
                <c:pt idx="14">
                  <c:v>-252.46980285644531</c:v>
                </c:pt>
                <c:pt idx="15">
                  <c:v>-230.065185546875</c:v>
                </c:pt>
                <c:pt idx="16">
                  <c:v>-137.53645324707031</c:v>
                </c:pt>
                <c:pt idx="17">
                  <c:v>-20.821760177612305</c:v>
                </c:pt>
                <c:pt idx="18">
                  <c:v>85.532554626464844</c:v>
                </c:pt>
                <c:pt idx="19">
                  <c:v>115.11881256103516</c:v>
                </c:pt>
                <c:pt idx="20">
                  <c:v>117.26274108886719</c:v>
                </c:pt>
                <c:pt idx="21">
                  <c:v>118.55050659179688</c:v>
                </c:pt>
                <c:pt idx="22">
                  <c:v>117.78814697265625</c:v>
                </c:pt>
                <c:pt idx="23">
                  <c:v>117.04307556152344</c:v>
                </c:pt>
                <c:pt idx="24">
                  <c:v>111.48067474365234</c:v>
                </c:pt>
                <c:pt idx="25">
                  <c:v>99.361854553222656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10-4C85-933B-B45521BE0FB1}"/>
            </c:ext>
          </c:extLst>
        </c:ser>
        <c:ser>
          <c:idx val="3"/>
          <c:order val="3"/>
          <c:tx>
            <c:strRef>
              <c:f>'6005'!$B$14</c:f>
              <c:strCache>
                <c:ptCount val="1"/>
                <c:pt idx="0">
                  <c:v>BASE Sin 4LT</c:v>
                </c:pt>
              </c:strCache>
            </c:strRef>
          </c:tx>
          <c:spPr>
            <a:ln w="22225" cap="rnd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'6005'!$C$10:$AB$10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'6005'!$C$14:$AB$14</c:f>
              <c:numCache>
                <c:formatCode>0.000</c:formatCode>
                <c:ptCount val="26"/>
                <c:pt idx="4">
                  <c:v>287.48574829101563</c:v>
                </c:pt>
                <c:pt idx="5">
                  <c:v>138.683837890625</c:v>
                </c:pt>
                <c:pt idx="6">
                  <c:v>40.501922607421875</c:v>
                </c:pt>
                <c:pt idx="7">
                  <c:v>-26.495101928710938</c:v>
                </c:pt>
                <c:pt idx="8">
                  <c:v>-74.174812316894531</c:v>
                </c:pt>
                <c:pt idx="9">
                  <c:v>-107.12237548828125</c:v>
                </c:pt>
                <c:pt idx="10">
                  <c:v>-122.43394470214844</c:v>
                </c:pt>
                <c:pt idx="11">
                  <c:v>-120.11449432373047</c:v>
                </c:pt>
                <c:pt idx="12">
                  <c:v>-113.62007904052734</c:v>
                </c:pt>
                <c:pt idx="13">
                  <c:v>-105.67033386230469</c:v>
                </c:pt>
                <c:pt idx="14">
                  <c:v>-96.905349731445313</c:v>
                </c:pt>
                <c:pt idx="15">
                  <c:v>-83.996307373046875</c:v>
                </c:pt>
                <c:pt idx="16">
                  <c:v>-42.367805480957031</c:v>
                </c:pt>
                <c:pt idx="17">
                  <c:v>67.416252136230469</c:v>
                </c:pt>
                <c:pt idx="18">
                  <c:v>185.6041259765625</c:v>
                </c:pt>
                <c:pt idx="19">
                  <c:v>288.52096557617188</c:v>
                </c:pt>
                <c:pt idx="20">
                  <c:v>337.27664184570313</c:v>
                </c:pt>
                <c:pt idx="21">
                  <c:v>386.4229736328125</c:v>
                </c:pt>
                <c:pt idx="22">
                  <c:v>428.69610595703125</c:v>
                </c:pt>
                <c:pt idx="23">
                  <c:v>447.05987548828125</c:v>
                </c:pt>
                <c:pt idx="24">
                  <c:v>447.46646118164063</c:v>
                </c:pt>
                <c:pt idx="25">
                  <c:v>441.76412963867188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10-4C85-933B-B45521BE0FB1}"/>
            </c:ext>
          </c:extLst>
        </c:ser>
        <c:ser>
          <c:idx val="4"/>
          <c:order val="4"/>
          <c:tx>
            <c:strRef>
              <c:f>'6005'!$B$15</c:f>
              <c:strCache>
                <c:ptCount val="1"/>
                <c:pt idx="0">
                  <c:v>VEL-DOM(5A) Sin 4LT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'6005'!$C$10:$AB$10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'6005'!$C$15:$AB$15</c:f>
              <c:numCache>
                <c:formatCode>0.000</c:formatCode>
                <c:ptCount val="26"/>
                <c:pt idx="11">
                  <c:v>49.48236083984375</c:v>
                </c:pt>
                <c:pt idx="12">
                  <c:v>16.475618362426758</c:v>
                </c:pt>
                <c:pt idx="13">
                  <c:v>3.4091911315917969</c:v>
                </c:pt>
                <c:pt idx="14">
                  <c:v>-4.3402514457702637</c:v>
                </c:pt>
                <c:pt idx="15">
                  <c:v>-1.8383046388626099</c:v>
                </c:pt>
                <c:pt idx="16">
                  <c:v>3.2698302268981934</c:v>
                </c:pt>
                <c:pt idx="17">
                  <c:v>80.403762817382813</c:v>
                </c:pt>
                <c:pt idx="18">
                  <c:v>185.6041259765625</c:v>
                </c:pt>
                <c:pt idx="19">
                  <c:v>288.52096557617188</c:v>
                </c:pt>
                <c:pt idx="20">
                  <c:v>337.276611328125</c:v>
                </c:pt>
                <c:pt idx="21">
                  <c:v>386.42233276367188</c:v>
                </c:pt>
                <c:pt idx="22">
                  <c:v>436.60650634765625</c:v>
                </c:pt>
                <c:pt idx="23">
                  <c:v>487.04806518554688</c:v>
                </c:pt>
                <c:pt idx="24">
                  <c:v>520.74346923828125</c:v>
                </c:pt>
                <c:pt idx="25">
                  <c:v>515.64093017578125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810-4C85-933B-B45521BE0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213048480"/>
        <c:axId val="213048896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'6005'!$B$13</c15:sqref>
                        </c15:formulaRef>
                      </c:ext>
                    </c:extLst>
                    <c:strCache>
                      <c:ptCount val="1"/>
                      <c:pt idx="0">
                        <c:v>ECO-BUR(2C) Con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'6005'!$C$10:$AB$10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'6005'!$C$13:$AB$13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239.22000122070313</c:v>
                      </c:pt>
                      <c:pt idx="1">
                        <c:v>168.25469970703125</c:v>
                      </c:pt>
                      <c:pt idx="2">
                        <c:v>98.83526611328125</c:v>
                      </c:pt>
                      <c:pt idx="3">
                        <c:v>38.944057464599609</c:v>
                      </c:pt>
                      <c:pt idx="4">
                        <c:v>-8.2229928970336914</c:v>
                      </c:pt>
                      <c:pt idx="5">
                        <c:v>-46.254493713378906</c:v>
                      </c:pt>
                      <c:pt idx="6">
                        <c:v>-77.840431213378906</c:v>
                      </c:pt>
                      <c:pt idx="7">
                        <c:v>-104.93514251708984</c:v>
                      </c:pt>
                      <c:pt idx="8">
                        <c:v>-129.15902709960938</c:v>
                      </c:pt>
                      <c:pt idx="9">
                        <c:v>-151.10848999023438</c:v>
                      </c:pt>
                      <c:pt idx="10">
                        <c:v>-174.01005554199219</c:v>
                      </c:pt>
                      <c:pt idx="11">
                        <c:v>-196.49261474609375</c:v>
                      </c:pt>
                      <c:pt idx="12">
                        <c:v>-213.43295288085938</c:v>
                      </c:pt>
                      <c:pt idx="13">
                        <c:v>-215.77186584472656</c:v>
                      </c:pt>
                      <c:pt idx="14">
                        <c:v>-195.38896179199219</c:v>
                      </c:pt>
                      <c:pt idx="15">
                        <c:v>-178.22810363769531</c:v>
                      </c:pt>
                      <c:pt idx="16">
                        <c:v>-104.98561859130859</c:v>
                      </c:pt>
                      <c:pt idx="17">
                        <c:v>11.15931224822998</c:v>
                      </c:pt>
                      <c:pt idx="18">
                        <c:v>129.76577758789063</c:v>
                      </c:pt>
                      <c:pt idx="19">
                        <c:v>155.61265563964844</c:v>
                      </c:pt>
                      <c:pt idx="20">
                        <c:v>159.11134338378906</c:v>
                      </c:pt>
                      <c:pt idx="21">
                        <c:v>160.49745178222656</c:v>
                      </c:pt>
                      <c:pt idx="22">
                        <c:v>158.24794006347656</c:v>
                      </c:pt>
                      <c:pt idx="23">
                        <c:v>157.8707275390625</c:v>
                      </c:pt>
                      <c:pt idx="24">
                        <c:v>154.47213745117188</c:v>
                      </c:pt>
                      <c:pt idx="25">
                        <c:v>142.19691467285156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F810-4C85-933B-B45521BE0FB1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'6005'!$B$16</c15:sqref>
                        </c15:formulaRef>
                      </c:ext>
                    </c:extLst>
                    <c:strCache>
                      <c:ptCount val="1"/>
                      <c:pt idx="0">
                        <c:v>ECO-BUR(2C) Sin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'6005'!$C$10:$AB$10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'6005'!$C$16:$W$16</c15:sqref>
                        </c15:formulaRef>
                      </c:ext>
                    </c:extLst>
                    <c:numCache>
                      <c:formatCode>0.000</c:formatCode>
                      <c:ptCount val="21"/>
                      <c:pt idx="6">
                        <c:v>272.88858032226563</c:v>
                      </c:pt>
                      <c:pt idx="7">
                        <c:v>131.9764404296875</c:v>
                      </c:pt>
                      <c:pt idx="8">
                        <c:v>51.441616058349609</c:v>
                      </c:pt>
                      <c:pt idx="9">
                        <c:v>9.1879873275756836</c:v>
                      </c:pt>
                      <c:pt idx="10">
                        <c:v>-14.784824371337891</c:v>
                      </c:pt>
                      <c:pt idx="11">
                        <c:v>-16.712989807128906</c:v>
                      </c:pt>
                      <c:pt idx="12">
                        <c:v>-15.020402908325195</c:v>
                      </c:pt>
                      <c:pt idx="13">
                        <c:v>-9.4352350234985352</c:v>
                      </c:pt>
                      <c:pt idx="14">
                        <c:v>-1.9592950344085693</c:v>
                      </c:pt>
                      <c:pt idx="15">
                        <c:v>6.0972886085510254</c:v>
                      </c:pt>
                      <c:pt idx="16">
                        <c:v>15.668614387512207</c:v>
                      </c:pt>
                      <c:pt idx="17">
                        <c:v>113.42790222167969</c:v>
                      </c:pt>
                      <c:pt idx="18">
                        <c:v>230.74192810058594</c:v>
                      </c:pt>
                      <c:pt idx="19">
                        <c:v>336.78616333007813</c:v>
                      </c:pt>
                      <c:pt idx="20">
                        <c:v>381.54144287109375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F810-4C85-933B-B45521BE0FB1}"/>
                  </c:ext>
                </c:extLst>
              </c15:ser>
            </c15:filteredLineSeries>
          </c:ext>
        </c:extLst>
      </c:lineChart>
      <c:catAx>
        <c:axId val="21304848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896"/>
        <c:crosses val="autoZero"/>
        <c:auto val="1"/>
        <c:lblAlgn val="ctr"/>
        <c:lblOffset val="100"/>
        <c:noMultiLvlLbl val="0"/>
      </c:catAx>
      <c:valAx>
        <c:axId val="213048896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48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0163364482643257E-2"/>
          <c:y val="0.88980715202948446"/>
          <c:w val="0.93800558975250559"/>
          <c:h val="9.56641857990907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Chorrera 230KV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7.146263789885815E-2"/>
          <c:y val="0.1063372232142091"/>
          <c:w val="0.90476531116634296"/>
          <c:h val="0.66094991126090097"/>
        </c:manualLayout>
      </c:layout>
      <c:lineChart>
        <c:grouping val="standard"/>
        <c:varyColors val="0"/>
        <c:ser>
          <c:idx val="0"/>
          <c:order val="0"/>
          <c:tx>
            <c:strRef>
              <c:f>'6005'!$B$11</c:f>
              <c:strCache>
                <c:ptCount val="1"/>
                <c:pt idx="0">
                  <c:v>BASE Con 4LT</c:v>
                </c:pt>
              </c:strCache>
            </c:strRef>
          </c:tx>
          <c:spPr>
            <a:ln w="22225" cap="rnd" cmpd="sng" algn="ctr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'6005'!$C$10:$AB$10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'6005'!$C$11:$AB$11</c:f>
              <c:numCache>
                <c:formatCode>0.000</c:formatCode>
                <c:ptCount val="26"/>
                <c:pt idx="0">
                  <c:v>85.173049926757813</c:v>
                </c:pt>
                <c:pt idx="1">
                  <c:v>19.295129776000977</c:v>
                </c:pt>
                <c:pt idx="2">
                  <c:v>-42.314960479736328</c:v>
                </c:pt>
                <c:pt idx="3">
                  <c:v>-97.386993408203125</c:v>
                </c:pt>
                <c:pt idx="4">
                  <c:v>-145.53877258300781</c:v>
                </c:pt>
                <c:pt idx="5">
                  <c:v>-179.82875061035156</c:v>
                </c:pt>
                <c:pt idx="6">
                  <c:v>-204.13140869140625</c:v>
                </c:pt>
                <c:pt idx="7">
                  <c:v>-223.36930847167969</c:v>
                </c:pt>
                <c:pt idx="8">
                  <c:v>-240.20928955078125</c:v>
                </c:pt>
                <c:pt idx="9">
                  <c:v>-254.9329833984375</c:v>
                </c:pt>
                <c:pt idx="10">
                  <c:v>-269.52706909179688</c:v>
                </c:pt>
                <c:pt idx="11">
                  <c:v>-284.45556640625</c:v>
                </c:pt>
                <c:pt idx="12">
                  <c:v>-294.79742431640625</c:v>
                </c:pt>
                <c:pt idx="13">
                  <c:v>-292.01803588867188</c:v>
                </c:pt>
                <c:pt idx="14">
                  <c:v>-266.73468017578125</c:v>
                </c:pt>
                <c:pt idx="15">
                  <c:v>-243.99722290039063</c:v>
                </c:pt>
                <c:pt idx="16">
                  <c:v>-138.69252014160156</c:v>
                </c:pt>
                <c:pt idx="17">
                  <c:v>-22.001604080200195</c:v>
                </c:pt>
                <c:pt idx="18">
                  <c:v>71.487236022949219</c:v>
                </c:pt>
                <c:pt idx="19">
                  <c:v>94.518814086914063</c:v>
                </c:pt>
                <c:pt idx="20">
                  <c:v>95.312240600585938</c:v>
                </c:pt>
                <c:pt idx="21">
                  <c:v>95.422256469726563</c:v>
                </c:pt>
                <c:pt idx="22">
                  <c:v>95.951766967773438</c:v>
                </c:pt>
                <c:pt idx="23">
                  <c:v>96.013748168945313</c:v>
                </c:pt>
                <c:pt idx="24">
                  <c:v>91.167472839355469</c:v>
                </c:pt>
                <c:pt idx="25">
                  <c:v>81.351539611816406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F1-4F53-A255-C62C4EA6D48E}"/>
            </c:ext>
          </c:extLst>
        </c:ser>
        <c:ser>
          <c:idx val="2"/>
          <c:order val="2"/>
          <c:tx>
            <c:strRef>
              <c:f>'6005'!$B$13</c:f>
              <c:strCache>
                <c:ptCount val="1"/>
                <c:pt idx="0">
                  <c:v>ECO-BUR(2C) Con 4LT</c:v>
                </c:pt>
              </c:strCache>
            </c:strRef>
          </c:tx>
          <c:spPr>
            <a:ln w="22225" cap="rnd" cmpd="sng" algn="ctr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'6005'!$C$10:$AB$10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'6005'!$C$13:$AB$13</c:f>
              <c:numCache>
                <c:formatCode>0.000</c:formatCode>
                <c:ptCount val="26"/>
                <c:pt idx="0">
                  <c:v>239.22000122070313</c:v>
                </c:pt>
                <c:pt idx="1">
                  <c:v>168.25469970703125</c:v>
                </c:pt>
                <c:pt idx="2">
                  <c:v>98.83526611328125</c:v>
                </c:pt>
                <c:pt idx="3">
                  <c:v>38.944057464599609</c:v>
                </c:pt>
                <c:pt idx="4">
                  <c:v>-8.2229928970336914</c:v>
                </c:pt>
                <c:pt idx="5">
                  <c:v>-46.254493713378906</c:v>
                </c:pt>
                <c:pt idx="6">
                  <c:v>-77.840431213378906</c:v>
                </c:pt>
                <c:pt idx="7">
                  <c:v>-104.93514251708984</c:v>
                </c:pt>
                <c:pt idx="8">
                  <c:v>-129.15902709960938</c:v>
                </c:pt>
                <c:pt idx="9">
                  <c:v>-151.10848999023438</c:v>
                </c:pt>
                <c:pt idx="10">
                  <c:v>-174.01005554199219</c:v>
                </c:pt>
                <c:pt idx="11">
                  <c:v>-196.49261474609375</c:v>
                </c:pt>
                <c:pt idx="12">
                  <c:v>-213.43295288085938</c:v>
                </c:pt>
                <c:pt idx="13">
                  <c:v>-215.77186584472656</c:v>
                </c:pt>
                <c:pt idx="14">
                  <c:v>-195.38896179199219</c:v>
                </c:pt>
                <c:pt idx="15">
                  <c:v>-178.22810363769531</c:v>
                </c:pt>
                <c:pt idx="16">
                  <c:v>-104.98561859130859</c:v>
                </c:pt>
                <c:pt idx="17">
                  <c:v>11.15931224822998</c:v>
                </c:pt>
                <c:pt idx="18">
                  <c:v>129.76577758789063</c:v>
                </c:pt>
                <c:pt idx="19">
                  <c:v>155.61265563964844</c:v>
                </c:pt>
                <c:pt idx="20">
                  <c:v>159.11134338378906</c:v>
                </c:pt>
                <c:pt idx="21">
                  <c:v>160.49745178222656</c:v>
                </c:pt>
                <c:pt idx="22">
                  <c:v>158.24794006347656</c:v>
                </c:pt>
                <c:pt idx="23">
                  <c:v>157.8707275390625</c:v>
                </c:pt>
                <c:pt idx="24">
                  <c:v>154.47213745117188</c:v>
                </c:pt>
                <c:pt idx="25">
                  <c:v>142.19691467285156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F1-4F53-A255-C62C4EA6D48E}"/>
            </c:ext>
          </c:extLst>
        </c:ser>
        <c:ser>
          <c:idx val="3"/>
          <c:order val="3"/>
          <c:tx>
            <c:strRef>
              <c:f>'6005'!$B$14</c:f>
              <c:strCache>
                <c:ptCount val="1"/>
                <c:pt idx="0">
                  <c:v>BASE Sin 4LT</c:v>
                </c:pt>
              </c:strCache>
            </c:strRef>
          </c:tx>
          <c:spPr>
            <a:ln w="22225" cap="rnd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'6005'!$C$10:$AB$10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'6005'!$C$14:$AB$14</c:f>
              <c:numCache>
                <c:formatCode>0.000</c:formatCode>
                <c:ptCount val="26"/>
                <c:pt idx="4">
                  <c:v>287.48574829101563</c:v>
                </c:pt>
                <c:pt idx="5">
                  <c:v>138.683837890625</c:v>
                </c:pt>
                <c:pt idx="6">
                  <c:v>40.501922607421875</c:v>
                </c:pt>
                <c:pt idx="7">
                  <c:v>-26.495101928710938</c:v>
                </c:pt>
                <c:pt idx="8">
                  <c:v>-74.174812316894531</c:v>
                </c:pt>
                <c:pt idx="9">
                  <c:v>-107.12237548828125</c:v>
                </c:pt>
                <c:pt idx="10">
                  <c:v>-122.43394470214844</c:v>
                </c:pt>
                <c:pt idx="11">
                  <c:v>-120.11449432373047</c:v>
                </c:pt>
                <c:pt idx="12">
                  <c:v>-113.62007904052734</c:v>
                </c:pt>
                <c:pt idx="13">
                  <c:v>-105.67033386230469</c:v>
                </c:pt>
                <c:pt idx="14">
                  <c:v>-96.905349731445313</c:v>
                </c:pt>
                <c:pt idx="15">
                  <c:v>-83.996307373046875</c:v>
                </c:pt>
                <c:pt idx="16">
                  <c:v>-42.367805480957031</c:v>
                </c:pt>
                <c:pt idx="17">
                  <c:v>67.416252136230469</c:v>
                </c:pt>
                <c:pt idx="18">
                  <c:v>185.6041259765625</c:v>
                </c:pt>
                <c:pt idx="19">
                  <c:v>288.52096557617188</c:v>
                </c:pt>
                <c:pt idx="20">
                  <c:v>337.27664184570313</c:v>
                </c:pt>
                <c:pt idx="21">
                  <c:v>386.4229736328125</c:v>
                </c:pt>
                <c:pt idx="22">
                  <c:v>428.69610595703125</c:v>
                </c:pt>
                <c:pt idx="23">
                  <c:v>447.05987548828125</c:v>
                </c:pt>
                <c:pt idx="24">
                  <c:v>447.46646118164063</c:v>
                </c:pt>
                <c:pt idx="25">
                  <c:v>441.76412963867188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2F1-4F53-A255-C62C4EA6D48E}"/>
            </c:ext>
          </c:extLst>
        </c:ser>
        <c:ser>
          <c:idx val="5"/>
          <c:order val="5"/>
          <c:tx>
            <c:strRef>
              <c:f>'6005'!$B$16</c:f>
              <c:strCache>
                <c:ptCount val="1"/>
                <c:pt idx="0">
                  <c:v>ECO-BUR(2C) Sin 4LT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'6005'!$C$10:$AB$10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'6005'!$C$16:$W$16</c:f>
              <c:numCache>
                <c:formatCode>0.000</c:formatCode>
                <c:ptCount val="21"/>
                <c:pt idx="6">
                  <c:v>272.88858032226563</c:v>
                </c:pt>
                <c:pt idx="7">
                  <c:v>131.9764404296875</c:v>
                </c:pt>
                <c:pt idx="8">
                  <c:v>51.441616058349609</c:v>
                </c:pt>
                <c:pt idx="9">
                  <c:v>9.1879873275756836</c:v>
                </c:pt>
                <c:pt idx="10">
                  <c:v>-14.784824371337891</c:v>
                </c:pt>
                <c:pt idx="11">
                  <c:v>-16.712989807128906</c:v>
                </c:pt>
                <c:pt idx="12">
                  <c:v>-15.020402908325195</c:v>
                </c:pt>
                <c:pt idx="13">
                  <c:v>-9.4352350234985352</c:v>
                </c:pt>
                <c:pt idx="14">
                  <c:v>-1.9592950344085693</c:v>
                </c:pt>
                <c:pt idx="15">
                  <c:v>6.0972886085510254</c:v>
                </c:pt>
                <c:pt idx="16">
                  <c:v>15.668614387512207</c:v>
                </c:pt>
                <c:pt idx="17">
                  <c:v>113.42790222167969</c:v>
                </c:pt>
                <c:pt idx="18">
                  <c:v>230.74192810058594</c:v>
                </c:pt>
                <c:pt idx="19">
                  <c:v>336.78616333007813</c:v>
                </c:pt>
                <c:pt idx="20">
                  <c:v>381.54144287109375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2F1-4F53-A255-C62C4EA6D4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213048480"/>
        <c:axId val="213048896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'6005'!$B$12</c15:sqref>
                        </c15:formulaRef>
                      </c:ext>
                    </c:extLst>
                    <c:strCache>
                      <c:ptCount val="1"/>
                      <c:pt idx="0">
                        <c:v>VEL-DOM(5A) Con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'6005'!$C$10:$AB$10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'6005'!$C$12:$AB$12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190.55538940429688</c:v>
                      </c:pt>
                      <c:pt idx="1">
                        <c:v>104.951904296875</c:v>
                      </c:pt>
                      <c:pt idx="2">
                        <c:v>27.400407791137695</c:v>
                      </c:pt>
                      <c:pt idx="3">
                        <c:v>-39.058265686035156</c:v>
                      </c:pt>
                      <c:pt idx="4">
                        <c:v>-94.320869445800781</c:v>
                      </c:pt>
                      <c:pt idx="5">
                        <c:v>-138.70735168457031</c:v>
                      </c:pt>
                      <c:pt idx="6">
                        <c:v>-169.36524963378906</c:v>
                      </c:pt>
                      <c:pt idx="7">
                        <c:v>-191.92543029785156</c:v>
                      </c:pt>
                      <c:pt idx="8">
                        <c:v>-210.51541137695313</c:v>
                      </c:pt>
                      <c:pt idx="9">
                        <c:v>-226.62501525878906</c:v>
                      </c:pt>
                      <c:pt idx="10">
                        <c:v>-240.80581665039063</c:v>
                      </c:pt>
                      <c:pt idx="11">
                        <c:v>-256.53292846679688</c:v>
                      </c:pt>
                      <c:pt idx="12">
                        <c:v>-268.0413818359375</c:v>
                      </c:pt>
                      <c:pt idx="13">
                        <c:v>-277.57089233398438</c:v>
                      </c:pt>
                      <c:pt idx="14">
                        <c:v>-252.46980285644531</c:v>
                      </c:pt>
                      <c:pt idx="15">
                        <c:v>-230.065185546875</c:v>
                      </c:pt>
                      <c:pt idx="16">
                        <c:v>-137.53645324707031</c:v>
                      </c:pt>
                      <c:pt idx="17">
                        <c:v>-20.821760177612305</c:v>
                      </c:pt>
                      <c:pt idx="18">
                        <c:v>85.532554626464844</c:v>
                      </c:pt>
                      <c:pt idx="19">
                        <c:v>115.11881256103516</c:v>
                      </c:pt>
                      <c:pt idx="20">
                        <c:v>117.26274108886719</c:v>
                      </c:pt>
                      <c:pt idx="21">
                        <c:v>118.55050659179688</c:v>
                      </c:pt>
                      <c:pt idx="22">
                        <c:v>117.78814697265625</c:v>
                      </c:pt>
                      <c:pt idx="23">
                        <c:v>117.04307556152344</c:v>
                      </c:pt>
                      <c:pt idx="24">
                        <c:v>111.48067474365234</c:v>
                      </c:pt>
                      <c:pt idx="25">
                        <c:v>99.361854553222656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82F1-4F53-A255-C62C4EA6D48E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'6005'!$B$15</c15:sqref>
                        </c15:formulaRef>
                      </c:ext>
                    </c:extLst>
                    <c:strCache>
                      <c:ptCount val="1"/>
                      <c:pt idx="0">
                        <c:v>VEL-DOM(5A) Sin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'6005'!$C$10:$AB$10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'6005'!$C$15:$AB$15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11">
                        <c:v>49.48236083984375</c:v>
                      </c:pt>
                      <c:pt idx="12">
                        <c:v>16.475618362426758</c:v>
                      </c:pt>
                      <c:pt idx="13">
                        <c:v>3.4091911315917969</c:v>
                      </c:pt>
                      <c:pt idx="14">
                        <c:v>-4.3402514457702637</c:v>
                      </c:pt>
                      <c:pt idx="15">
                        <c:v>-1.8383046388626099</c:v>
                      </c:pt>
                      <c:pt idx="16">
                        <c:v>3.2698302268981934</c:v>
                      </c:pt>
                      <c:pt idx="17">
                        <c:v>80.403762817382813</c:v>
                      </c:pt>
                      <c:pt idx="18">
                        <c:v>185.6041259765625</c:v>
                      </c:pt>
                      <c:pt idx="19">
                        <c:v>288.52096557617188</c:v>
                      </c:pt>
                      <c:pt idx="20">
                        <c:v>337.276611328125</c:v>
                      </c:pt>
                      <c:pt idx="21">
                        <c:v>386.42233276367188</c:v>
                      </c:pt>
                      <c:pt idx="22">
                        <c:v>436.60650634765625</c:v>
                      </c:pt>
                      <c:pt idx="23">
                        <c:v>487.04806518554688</c:v>
                      </c:pt>
                      <c:pt idx="24">
                        <c:v>520.74346923828125</c:v>
                      </c:pt>
                      <c:pt idx="25">
                        <c:v>515.64093017578125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2F1-4F53-A255-C62C4EA6D48E}"/>
                  </c:ext>
                </c:extLst>
              </c15:ser>
            </c15:filteredLineSeries>
          </c:ext>
        </c:extLst>
      </c:lineChart>
      <c:catAx>
        <c:axId val="21304848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896"/>
        <c:crosses val="autoZero"/>
        <c:auto val="1"/>
        <c:lblAlgn val="ctr"/>
        <c:lblOffset val="100"/>
        <c:noMultiLvlLbl val="0"/>
      </c:catAx>
      <c:valAx>
        <c:axId val="213048896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48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0163364482643257E-2"/>
          <c:y val="0.88980715202948446"/>
          <c:w val="0.93800558975250559"/>
          <c:h val="9.56641857990907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1703295</xdr:colOff>
      <xdr:row>17</xdr:row>
      <xdr:rowOff>156881</xdr:rowOff>
    </xdr:from>
    <xdr:to>
      <xdr:col>12</xdr:col>
      <xdr:colOff>11208</xdr:colOff>
      <xdr:row>47</xdr:row>
      <xdr:rowOff>134470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18</xdr:row>
      <xdr:rowOff>0</xdr:rowOff>
    </xdr:from>
    <xdr:to>
      <xdr:col>23</xdr:col>
      <xdr:colOff>156884</xdr:colOff>
      <xdr:row>47</xdr:row>
      <xdr:rowOff>145677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1570658</xdr:colOff>
      <xdr:row>21</xdr:row>
      <xdr:rowOff>7018</xdr:rowOff>
    </xdr:from>
    <xdr:to>
      <xdr:col>11</xdr:col>
      <xdr:colOff>523875</xdr:colOff>
      <xdr:row>50</xdr:row>
      <xdr:rowOff>152214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21</xdr:row>
      <xdr:rowOff>0</xdr:rowOff>
    </xdr:from>
    <xdr:to>
      <xdr:col>22</xdr:col>
      <xdr:colOff>667717</xdr:colOff>
      <xdr:row>50</xdr:row>
      <xdr:rowOff>145196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1651902</xdr:colOff>
      <xdr:row>18</xdr:row>
      <xdr:rowOff>16357</xdr:rowOff>
    </xdr:from>
    <xdr:to>
      <xdr:col>11</xdr:col>
      <xdr:colOff>694766</xdr:colOff>
      <xdr:row>48</xdr:row>
      <xdr:rowOff>22412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396875</xdr:colOff>
      <xdr:row>17</xdr:row>
      <xdr:rowOff>142875</xdr:rowOff>
    </xdr:from>
    <xdr:to>
      <xdr:col>23</xdr:col>
      <xdr:colOff>392239</xdr:colOff>
      <xdr:row>47</xdr:row>
      <xdr:rowOff>148930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"/>
  <sheetViews>
    <sheetView zoomScaleNormal="100" workbookViewId="0">
      <selection activeCell="B1" sqref="B1"/>
    </sheetView>
  </sheetViews>
  <sheetFormatPr baseColWidth="10" defaultRowHeight="15" x14ac:dyDescent="0.25"/>
  <cols>
    <col min="2" max="2" width="19.7109375" bestFit="1" customWidth="1"/>
    <col min="3" max="3" width="16.42578125" bestFit="1" customWidth="1"/>
    <col min="4" max="4" width="11" bestFit="1" customWidth="1"/>
    <col min="5" max="5" width="10" bestFit="1" customWidth="1"/>
    <col min="6" max="6" width="16.42578125" bestFit="1" customWidth="1"/>
    <col min="7" max="7" width="11" bestFit="1" customWidth="1"/>
    <col min="8" max="8" width="10" bestFit="1" customWidth="1"/>
    <col min="9" max="9" width="16.42578125" bestFit="1" customWidth="1"/>
    <col min="10" max="10" width="11" bestFit="1" customWidth="1"/>
    <col min="11" max="11" width="10" bestFit="1" customWidth="1"/>
  </cols>
  <sheetData>
    <row r="1" spans="2:11" ht="15.75" thickBot="1" x14ac:dyDescent="0.3"/>
    <row r="2" spans="2:11" x14ac:dyDescent="0.25">
      <c r="B2" s="17" t="s">
        <v>3</v>
      </c>
      <c r="C2" s="19" t="s">
        <v>4</v>
      </c>
      <c r="D2" s="19"/>
      <c r="E2" s="19"/>
      <c r="F2" s="19" t="s">
        <v>5</v>
      </c>
      <c r="G2" s="19"/>
      <c r="H2" s="19"/>
      <c r="I2" s="19" t="s">
        <v>6</v>
      </c>
      <c r="J2" s="19"/>
      <c r="K2" s="20"/>
    </row>
    <row r="3" spans="2:11" ht="15.75" thickBot="1" x14ac:dyDescent="0.3">
      <c r="B3" s="18"/>
      <c r="C3" s="6" t="s">
        <v>7</v>
      </c>
      <c r="D3" s="6" t="s">
        <v>8</v>
      </c>
      <c r="E3" s="6" t="s">
        <v>9</v>
      </c>
      <c r="F3" s="6" t="s">
        <v>7</v>
      </c>
      <c r="G3" s="6" t="s">
        <v>8</v>
      </c>
      <c r="H3" s="6" t="s">
        <v>9</v>
      </c>
      <c r="I3" s="6" t="s">
        <v>7</v>
      </c>
      <c r="J3" s="6" t="s">
        <v>8</v>
      </c>
      <c r="K3" s="7" t="s">
        <v>9</v>
      </c>
    </row>
    <row r="4" spans="2:11" x14ac:dyDescent="0.25">
      <c r="B4" s="8" t="str">
        <f>+'6002'!B3</f>
        <v>BASE Con 4LT</v>
      </c>
      <c r="C4" s="9">
        <f>+'6002'!AC11</f>
        <v>-238.28358459472656</v>
      </c>
      <c r="D4" s="9"/>
      <c r="E4" s="9">
        <f>+'6002'!AE11</f>
        <v>0.96</v>
      </c>
      <c r="F4" s="9">
        <f>+'6004'!AC11</f>
        <v>-235.14976501464844</v>
      </c>
      <c r="G4" s="9"/>
      <c r="H4" s="9">
        <f>+'6004'!AE11</f>
        <v>0.93</v>
      </c>
      <c r="I4" s="9">
        <f>+'6005'!AC11</f>
        <v>-294.79742431640625</v>
      </c>
      <c r="J4" s="9"/>
      <c r="K4" s="10">
        <f>+'6005'!AE11</f>
        <v>0.97</v>
      </c>
    </row>
    <row r="5" spans="2:11" x14ac:dyDescent="0.25">
      <c r="B5" s="11" t="str">
        <f>+'6002'!B4</f>
        <v>VEL-DOM(5A) Con 4LT</v>
      </c>
      <c r="C5" s="12">
        <f>+'6002'!AC12</f>
        <v>-225.29042053222656</v>
      </c>
      <c r="D5" s="12">
        <f>+'6002'!AD12</f>
        <v>-12.9931640625</v>
      </c>
      <c r="E5" s="12">
        <f>+'6002'!AE12</f>
        <v>0.96</v>
      </c>
      <c r="F5" s="12">
        <f>+'6004'!AC12</f>
        <v>-218.33438110351563</v>
      </c>
      <c r="G5" s="12">
        <f>+'6004'!AD12</f>
        <v>-16.815383911132813</v>
      </c>
      <c r="H5" s="12">
        <f>+'6004'!AE12</f>
        <v>0.94</v>
      </c>
      <c r="I5" s="12">
        <f>+'6005'!AC12</f>
        <v>-277.57089233398438</v>
      </c>
      <c r="J5" s="12">
        <f>+'6005'!AD12</f>
        <v>-17.226531982421875</v>
      </c>
      <c r="K5" s="13">
        <f>+'6005'!AE12</f>
        <v>0.98</v>
      </c>
    </row>
    <row r="6" spans="2:11" x14ac:dyDescent="0.25">
      <c r="B6" s="11" t="str">
        <f>+'6002'!B5</f>
        <v>ECO-BUR(2C) Con 4LT</v>
      </c>
      <c r="C6" s="12">
        <f>+'6002'!AC13</f>
        <v>-171.74189758300781</v>
      </c>
      <c r="D6" s="12">
        <f>+'6002'!AD13</f>
        <v>-66.54168701171875</v>
      </c>
      <c r="E6" s="12">
        <f>+'6002'!AE13</f>
        <v>0.96</v>
      </c>
      <c r="F6" s="12">
        <f>+'6004'!AC13</f>
        <v>-169.78587341308594</v>
      </c>
      <c r="G6" s="12">
        <f>+'6004'!AD13</f>
        <v>-65.3638916015625</v>
      </c>
      <c r="H6" s="12">
        <f>+'6004'!AE13</f>
        <v>0.94</v>
      </c>
      <c r="I6" s="12">
        <f>+'6005'!AC13</f>
        <v>-215.77186584472656</v>
      </c>
      <c r="J6" s="12">
        <f>+'6005'!AD13</f>
        <v>-79.025558471679688</v>
      </c>
      <c r="K6" s="13">
        <f>+'6005'!AE13</f>
        <v>0.98</v>
      </c>
    </row>
    <row r="7" spans="2:11" x14ac:dyDescent="0.25">
      <c r="B7" s="11" t="str">
        <f>+'6002'!B6</f>
        <v>BASE Sin 4LT</v>
      </c>
      <c r="C7" s="12">
        <f>+'6002'!AC14</f>
        <v>-113.307861328125</v>
      </c>
      <c r="D7" s="12">
        <f>+'6002'!AD14</f>
        <v>-124.97572326660156</v>
      </c>
      <c r="E7" s="12">
        <f>+'6002'!AE14</f>
        <v>0.95</v>
      </c>
      <c r="F7" s="12">
        <f>+'6004'!AC14</f>
        <v>-118.32572174072266</v>
      </c>
      <c r="G7" s="12">
        <f>+'6004'!AD14</f>
        <v>-116.82404327392578</v>
      </c>
      <c r="H7" s="12">
        <f>+'6004'!AE14</f>
        <v>0.94</v>
      </c>
      <c r="I7" s="12">
        <f>+'6005'!AC14</f>
        <v>-122.43394470214844</v>
      </c>
      <c r="J7" s="12">
        <f>+'6005'!AD14</f>
        <v>-172.36347961425781</v>
      </c>
      <c r="K7" s="13">
        <f>+'6005'!AE14</f>
        <v>0.95</v>
      </c>
    </row>
    <row r="8" spans="2:11" x14ac:dyDescent="0.25">
      <c r="B8" s="11" t="str">
        <f>+'6002'!B7</f>
        <v>VEL-DOM(5A) Sin 4LT</v>
      </c>
      <c r="C8" s="12">
        <f>+'6002'!AC15</f>
        <v>-3.9699013233184814</v>
      </c>
      <c r="D8" s="12">
        <f>+'6002'!AD15</f>
        <v>-234.31368327140808</v>
      </c>
      <c r="E8" s="12">
        <f>+'6002'!AE15</f>
        <v>1</v>
      </c>
      <c r="F8" s="12">
        <f>+'6004'!AC15</f>
        <v>-4.4466829299926758</v>
      </c>
      <c r="G8" s="12">
        <f>+'6004'!AD15</f>
        <v>-230.70308208465576</v>
      </c>
      <c r="H8" s="12">
        <f>+'6004'!AE15</f>
        <v>1</v>
      </c>
      <c r="I8" s="12">
        <f>+'6005'!AC15</f>
        <v>-4.3402514457702637</v>
      </c>
      <c r="J8" s="12">
        <f>+'6005'!AD15</f>
        <v>-290.45717287063599</v>
      </c>
      <c r="K8" s="13">
        <f>+'6005'!AE15</f>
        <v>0.99</v>
      </c>
    </row>
    <row r="9" spans="2:11" ht="15.75" thickBot="1" x14ac:dyDescent="0.3">
      <c r="B9" s="14" t="str">
        <f>+'6002'!B8</f>
        <v>ECO-BUR(2C) Sin 4LT</v>
      </c>
      <c r="C9" s="15">
        <f>+'6002'!AC16</f>
        <v>-16.155939102172852</v>
      </c>
      <c r="D9" s="15">
        <f>+'6002'!AD16</f>
        <v>-222.12764549255371</v>
      </c>
      <c r="E9" s="15">
        <f>+'6002'!AE16</f>
        <v>0.96</v>
      </c>
      <c r="F9" s="15">
        <f>+'6004'!AC16</f>
        <v>-16.836212158203125</v>
      </c>
      <c r="G9" s="15">
        <f>+'6004'!AD16</f>
        <v>-218.31355285644531</v>
      </c>
      <c r="H9" s="15">
        <f>+'6004'!AE16</f>
        <v>0.97</v>
      </c>
      <c r="I9" s="15">
        <f>+'6005'!AC16</f>
        <v>-16.712989807128906</v>
      </c>
      <c r="J9" s="15">
        <f>+'6005'!AD16</f>
        <v>-278.08443450927734</v>
      </c>
      <c r="K9" s="16">
        <f>+'6005'!AE16</f>
        <v>0.96</v>
      </c>
    </row>
  </sheetData>
  <mergeCells count="4">
    <mergeCell ref="B2:B3"/>
    <mergeCell ref="C2:E2"/>
    <mergeCell ref="F2:H2"/>
    <mergeCell ref="I2:K2"/>
  </mergeCells>
  <pageMargins left="0.7" right="0.7" top="0.75" bottom="0.75" header="0.3" footer="0.3"/>
  <pageSetup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abSelected="1" zoomScale="85" zoomScaleNormal="85" workbookViewId="0">
      <selection activeCell="B19" sqref="B19"/>
    </sheetView>
  </sheetViews>
  <sheetFormatPr baseColWidth="10" defaultColWidth="11.42578125" defaultRowHeight="13.5" x14ac:dyDescent="0.25"/>
  <cols>
    <col min="1" max="1" width="5.5703125" style="1" bestFit="1" customWidth="1"/>
    <col min="2" max="2" width="27.7109375" style="1" bestFit="1" customWidth="1"/>
    <col min="3" max="16384" width="11.42578125" style="1"/>
  </cols>
  <sheetData>
    <row r="1" spans="1:31" ht="16.5" x14ac:dyDescent="0.3">
      <c r="C1" s="2" t="s">
        <v>0</v>
      </c>
      <c r="D1" s="2"/>
    </row>
    <row r="2" spans="1:31" ht="15" customHeight="1" x14ac:dyDescent="0.25">
      <c r="A2" s="21" t="s">
        <v>1</v>
      </c>
      <c r="B2" s="21"/>
      <c r="C2" s="4">
        <v>1.1000000000000001</v>
      </c>
      <c r="D2" s="4">
        <v>1.0900000000000001</v>
      </c>
      <c r="E2" s="4">
        <v>1.08</v>
      </c>
      <c r="F2" s="4">
        <v>1.07</v>
      </c>
      <c r="G2" s="4">
        <v>1.06</v>
      </c>
      <c r="H2" s="4">
        <v>1.05</v>
      </c>
      <c r="I2" s="4">
        <v>1.04</v>
      </c>
      <c r="J2" s="4">
        <v>1.03</v>
      </c>
      <c r="K2" s="4">
        <v>1.02</v>
      </c>
      <c r="L2" s="4">
        <v>1.01</v>
      </c>
      <c r="M2" s="4">
        <v>1</v>
      </c>
      <c r="N2" s="4">
        <v>0.99</v>
      </c>
      <c r="O2" s="4">
        <v>0.98</v>
      </c>
      <c r="P2" s="4">
        <v>0.97</v>
      </c>
      <c r="Q2" s="4">
        <v>0.96</v>
      </c>
      <c r="R2" s="4">
        <v>0.95</v>
      </c>
      <c r="S2" s="4">
        <v>0.94</v>
      </c>
      <c r="T2" s="4">
        <v>0.93</v>
      </c>
      <c r="U2" s="4">
        <v>0.92</v>
      </c>
      <c r="V2" s="4">
        <v>0.91</v>
      </c>
      <c r="W2" s="4">
        <v>0.9</v>
      </c>
      <c r="X2" s="4">
        <v>0.89</v>
      </c>
      <c r="Y2" s="4">
        <v>0.88</v>
      </c>
      <c r="Z2" s="4">
        <v>0.87</v>
      </c>
      <c r="AA2" s="4">
        <v>0.86</v>
      </c>
      <c r="AB2" s="4">
        <v>0.85</v>
      </c>
      <c r="AC2" s="1" t="s">
        <v>2</v>
      </c>
    </row>
    <row r="3" spans="1:31" x14ac:dyDescent="0.25">
      <c r="A3" s="5">
        <v>6002</v>
      </c>
      <c r="B3" s="5" t="s">
        <v>10</v>
      </c>
      <c r="C3" s="3">
        <v>78.731979370117188</v>
      </c>
      <c r="D3" s="3">
        <v>85.565864562988281</v>
      </c>
      <c r="E3" s="3">
        <v>86.977859497070313</v>
      </c>
      <c r="F3" s="3">
        <v>86.092666625976563</v>
      </c>
      <c r="G3" s="3">
        <v>86.951324462890625</v>
      </c>
      <c r="H3" s="3">
        <v>84.408966064453125</v>
      </c>
      <c r="I3" s="3">
        <v>80.930915832519531</v>
      </c>
      <c r="J3" s="3">
        <v>61.329643249511719</v>
      </c>
      <c r="K3" s="3">
        <v>7.4535555839538574</v>
      </c>
      <c r="L3" s="3">
        <v>-101.34671783447266</v>
      </c>
      <c r="M3" s="3">
        <v>-190.9813232421875</v>
      </c>
      <c r="N3" s="3">
        <v>-205.1072998046875</v>
      </c>
      <c r="O3" s="3">
        <v>-221.69003295898438</v>
      </c>
      <c r="P3" s="3">
        <v>-233.19210815429688</v>
      </c>
      <c r="Q3" s="3">
        <v>-238.28358459472656</v>
      </c>
      <c r="R3" s="3">
        <v>-234.46902465820313</v>
      </c>
      <c r="S3" s="3">
        <v>-222.91323852539063</v>
      </c>
      <c r="T3" s="3">
        <v>-210.98442077636719</v>
      </c>
      <c r="U3" s="3">
        <v>-200.97811889648438</v>
      </c>
      <c r="V3" s="3">
        <v>-190.01374816894531</v>
      </c>
      <c r="W3" s="3">
        <v>-178.17243957519531</v>
      </c>
      <c r="X3" s="3">
        <v>-165.36117553710938</v>
      </c>
      <c r="Y3" s="3">
        <v>-151.61506652832031</v>
      </c>
      <c r="Z3" s="3">
        <v>-135.55776977539063</v>
      </c>
      <c r="AA3" s="3">
        <v>-115.17276763916016</v>
      </c>
      <c r="AB3" s="3">
        <v>-89.199569702148438</v>
      </c>
      <c r="AC3" s="3">
        <f t="shared" ref="AC3:AC8" si="0">+MIN(C3:W3)</f>
        <v>-238.28358459472656</v>
      </c>
    </row>
    <row r="4" spans="1:31" x14ac:dyDescent="0.25">
      <c r="A4" s="5">
        <v>6002</v>
      </c>
      <c r="B4" s="5" t="s">
        <v>13</v>
      </c>
      <c r="C4" s="3">
        <v>96.419868469238281</v>
      </c>
      <c r="D4" s="3">
        <v>104.54430389404297</v>
      </c>
      <c r="E4" s="3">
        <v>106.56092071533203</v>
      </c>
      <c r="F4" s="3">
        <v>106.19561767578125</v>
      </c>
      <c r="G4" s="3">
        <v>105.72055816650391</v>
      </c>
      <c r="H4" s="3">
        <v>104.78593444824219</v>
      </c>
      <c r="I4" s="3">
        <v>92.945365905761719</v>
      </c>
      <c r="J4" s="3">
        <v>73.534446716308594</v>
      </c>
      <c r="K4" s="3">
        <v>11.323974609375</v>
      </c>
      <c r="L4" s="3">
        <v>-97.487655639648438</v>
      </c>
      <c r="M4" s="3">
        <v>-178.75492858886719</v>
      </c>
      <c r="N4" s="3">
        <v>-192.72421264648438</v>
      </c>
      <c r="O4" s="3">
        <v>-209.18557739257813</v>
      </c>
      <c r="P4" s="3">
        <v>-220.25917053222656</v>
      </c>
      <c r="Q4" s="3">
        <v>-225.29042053222656</v>
      </c>
      <c r="R4" s="3">
        <v>-212.35818481445313</v>
      </c>
      <c r="S4" s="3">
        <v>-199.6390380859375</v>
      </c>
      <c r="T4" s="3">
        <v>-188.61550903320313</v>
      </c>
      <c r="U4" s="3">
        <v>-178.37594604492188</v>
      </c>
      <c r="V4" s="3">
        <v>-166.87319946289063</v>
      </c>
      <c r="W4" s="3">
        <v>-154.36981201171875</v>
      </c>
      <c r="X4" s="3">
        <v>-140.60224914550781</v>
      </c>
      <c r="Y4" s="3">
        <v>-124.98619842529297</v>
      </c>
      <c r="Z4" s="3">
        <v>-105.34583282470703</v>
      </c>
      <c r="AA4" s="3">
        <v>-79.929061889648438</v>
      </c>
      <c r="AB4" s="3">
        <v>-46.786041259765625</v>
      </c>
      <c r="AC4" s="3">
        <f t="shared" si="0"/>
        <v>-225.29042053222656</v>
      </c>
    </row>
    <row r="5" spans="1:31" x14ac:dyDescent="0.25">
      <c r="A5" s="5">
        <v>6002</v>
      </c>
      <c r="B5" s="5" t="s">
        <v>11</v>
      </c>
      <c r="C5" s="3">
        <v>137.19293212890625</v>
      </c>
      <c r="D5" s="3">
        <v>141.29901123046875</v>
      </c>
      <c r="E5" s="3">
        <v>142.53695678710938</v>
      </c>
      <c r="F5" s="3">
        <v>144.24415588378906</v>
      </c>
      <c r="G5" s="3">
        <v>141.77377319335938</v>
      </c>
      <c r="H5" s="3">
        <v>139.54829406738281</v>
      </c>
      <c r="I5" s="3">
        <v>123.60939788818359</v>
      </c>
      <c r="J5" s="3">
        <v>107.58254241943359</v>
      </c>
      <c r="K5" s="3">
        <v>23.046762466430664</v>
      </c>
      <c r="L5" s="3">
        <v>-85.512100219726563</v>
      </c>
      <c r="M5" s="3">
        <v>-140.14900207519531</v>
      </c>
      <c r="N5" s="3">
        <v>-150.7635498046875</v>
      </c>
      <c r="O5" s="3">
        <v>-164.02175903320313</v>
      </c>
      <c r="P5" s="3">
        <v>-170.240966796875</v>
      </c>
      <c r="Q5" s="3">
        <v>-171.74189758300781</v>
      </c>
      <c r="R5" s="3">
        <v>-163.46563720703125</v>
      </c>
      <c r="S5" s="3">
        <v>-148.49240112304688</v>
      </c>
      <c r="T5" s="3">
        <v>-133.764892578125</v>
      </c>
      <c r="U5" s="3">
        <v>-117.04214477539063</v>
      </c>
      <c r="V5" s="3">
        <v>-101.70539855957031</v>
      </c>
      <c r="W5" s="3">
        <v>-86.446914672851563</v>
      </c>
      <c r="X5" s="3">
        <v>-70.31768798828125</v>
      </c>
      <c r="Y5" s="3">
        <v>-53.066593170166016</v>
      </c>
      <c r="Z5" s="3">
        <v>-33.980548858642578</v>
      </c>
      <c r="AA5" s="3">
        <v>-12.792305946350098</v>
      </c>
      <c r="AB5" s="3">
        <v>11.125511169433594</v>
      </c>
      <c r="AC5" s="3">
        <f t="shared" si="0"/>
        <v>-171.74189758300781</v>
      </c>
    </row>
    <row r="6" spans="1:31" x14ac:dyDescent="0.25">
      <c r="A6" s="5">
        <v>6002</v>
      </c>
      <c r="B6" s="5" t="s">
        <v>12</v>
      </c>
      <c r="C6" s="3">
        <v>415.82345581054688</v>
      </c>
      <c r="D6" s="3">
        <v>397.53533935546875</v>
      </c>
      <c r="E6" s="3">
        <v>368.89474487304688</v>
      </c>
      <c r="F6" s="3">
        <v>332.70999145507813</v>
      </c>
      <c r="G6" s="3">
        <v>296.801025390625</v>
      </c>
      <c r="H6" s="3">
        <v>261.89779663085938</v>
      </c>
      <c r="I6" s="3">
        <v>228.00788879394531</v>
      </c>
      <c r="J6" s="3">
        <v>133.60467529296875</v>
      </c>
      <c r="K6" s="3">
        <v>21.545957565307617</v>
      </c>
      <c r="L6" s="3">
        <v>-46.445430755615234</v>
      </c>
      <c r="M6" s="3">
        <v>-75.430862426757813</v>
      </c>
      <c r="N6" s="3">
        <v>-92.693778991699219</v>
      </c>
      <c r="O6" s="3">
        <v>-100.43894958496094</v>
      </c>
      <c r="P6" s="3">
        <v>-106.88611602783203</v>
      </c>
      <c r="Q6" s="3">
        <v>-111.68178558349609</v>
      </c>
      <c r="R6" s="3">
        <v>-113.307861328125</v>
      </c>
      <c r="S6" s="3">
        <v>-104.21873474121094</v>
      </c>
      <c r="T6" s="3">
        <v>-81.728683471679688</v>
      </c>
      <c r="U6" s="3">
        <v>-47.429401397705078</v>
      </c>
      <c r="V6" s="3">
        <v>-9.2605600357055664</v>
      </c>
      <c r="W6" s="3">
        <v>71.192916870117188</v>
      </c>
      <c r="X6" s="3"/>
      <c r="Y6" s="3"/>
      <c r="Z6" s="3"/>
      <c r="AA6" s="3"/>
      <c r="AB6" s="3"/>
      <c r="AC6" s="3">
        <f t="shared" si="0"/>
        <v>-113.307861328125</v>
      </c>
    </row>
    <row r="7" spans="1:31" x14ac:dyDescent="0.25">
      <c r="A7" s="5">
        <v>6002</v>
      </c>
      <c r="B7" s="5" t="s">
        <v>14</v>
      </c>
      <c r="C7" s="3">
        <v>418.83859252929688</v>
      </c>
      <c r="D7" s="3">
        <v>397.53396606445313</v>
      </c>
      <c r="E7" s="3">
        <v>368.89471435546875</v>
      </c>
      <c r="F7" s="3">
        <v>332.70999145507813</v>
      </c>
      <c r="G7" s="3">
        <v>296.80105590820313</v>
      </c>
      <c r="H7" s="3">
        <v>261.89776611328125</v>
      </c>
      <c r="I7" s="3">
        <v>236.64872741699219</v>
      </c>
      <c r="J7" s="3">
        <v>140.43519592285156</v>
      </c>
      <c r="K7" s="3">
        <v>31.252511978149414</v>
      </c>
      <c r="L7" s="3">
        <v>0.54337263107299805</v>
      </c>
      <c r="M7" s="3">
        <v>-3.9699013233184814</v>
      </c>
      <c r="N7" s="3">
        <v>-0.92911124229431152</v>
      </c>
      <c r="O7" s="3">
        <v>10.372890472412109</v>
      </c>
      <c r="P7" s="3">
        <v>34.495895385742188</v>
      </c>
      <c r="X7" s="3"/>
      <c r="Y7" s="3"/>
      <c r="Z7" s="3"/>
      <c r="AC7" s="3">
        <f t="shared" si="0"/>
        <v>-3.9699013233184814</v>
      </c>
    </row>
    <row r="8" spans="1:31" x14ac:dyDescent="0.25">
      <c r="A8" s="5">
        <v>6002</v>
      </c>
      <c r="B8" s="5" t="s">
        <v>15</v>
      </c>
      <c r="C8" s="3">
        <v>437.50823974609375</v>
      </c>
      <c r="D8" s="3">
        <v>419.85693359375</v>
      </c>
      <c r="E8" s="3">
        <v>392.23342895507813</v>
      </c>
      <c r="F8" s="3">
        <v>359.0477294921875</v>
      </c>
      <c r="G8" s="3">
        <v>326.12310791015625</v>
      </c>
      <c r="H8" s="3">
        <v>294.1685791015625</v>
      </c>
      <c r="I8" s="3">
        <v>260.7960205078125</v>
      </c>
      <c r="J8" s="3">
        <v>146.87799072265625</v>
      </c>
      <c r="K8" s="3">
        <v>35.302169799804688</v>
      </c>
      <c r="L8" s="3">
        <v>9.1933269500732422</v>
      </c>
      <c r="M8" s="3">
        <v>1.1707313060760498</v>
      </c>
      <c r="N8" s="3">
        <v>-5.8921937942504883</v>
      </c>
      <c r="O8" s="3">
        <v>-12.18226432800293</v>
      </c>
      <c r="P8" s="3">
        <v>-15.95795726776123</v>
      </c>
      <c r="Q8" s="3">
        <v>-16.155939102172852</v>
      </c>
      <c r="R8" s="3">
        <v>-8.8985576629638672</v>
      </c>
      <c r="S8" s="3">
        <v>16.367759704589844</v>
      </c>
      <c r="T8" s="3">
        <v>71.989784240722656</v>
      </c>
      <c r="X8" s="3"/>
      <c r="AC8" s="3">
        <f t="shared" si="0"/>
        <v>-16.155939102172852</v>
      </c>
    </row>
    <row r="9" spans="1:31" ht="16.5" x14ac:dyDescent="0.3">
      <c r="C9" s="2"/>
      <c r="D9" s="2"/>
    </row>
    <row r="10" spans="1:31" ht="15" customHeight="1" x14ac:dyDescent="0.25">
      <c r="A10" s="21" t="s">
        <v>1</v>
      </c>
      <c r="B10" s="21"/>
      <c r="C10" s="4">
        <v>0.85</v>
      </c>
      <c r="D10" s="4">
        <v>0.86</v>
      </c>
      <c r="E10" s="4">
        <v>0.87</v>
      </c>
      <c r="F10" s="4">
        <v>0.88</v>
      </c>
      <c r="G10" s="4">
        <v>0.89</v>
      </c>
      <c r="H10" s="4">
        <v>0.9</v>
      </c>
      <c r="I10" s="4">
        <v>0.91</v>
      </c>
      <c r="J10" s="4">
        <v>0.92</v>
      </c>
      <c r="K10" s="4">
        <v>0.93</v>
      </c>
      <c r="L10" s="4">
        <v>0.94</v>
      </c>
      <c r="M10" s="4">
        <v>0.95</v>
      </c>
      <c r="N10" s="4">
        <v>0.96</v>
      </c>
      <c r="O10" s="4">
        <v>0.97</v>
      </c>
      <c r="P10" s="4">
        <v>0.98</v>
      </c>
      <c r="Q10" s="4">
        <v>0.99</v>
      </c>
      <c r="R10" s="4">
        <v>1</v>
      </c>
      <c r="S10" s="4">
        <v>1.01</v>
      </c>
      <c r="T10" s="4">
        <v>1.02</v>
      </c>
      <c r="U10" s="4">
        <v>1.03</v>
      </c>
      <c r="V10" s="4">
        <v>1.04</v>
      </c>
      <c r="W10" s="4">
        <v>1.05</v>
      </c>
      <c r="X10" s="4">
        <v>1.06</v>
      </c>
      <c r="Y10" s="4">
        <v>1.07</v>
      </c>
      <c r="Z10" s="4">
        <v>1.08</v>
      </c>
      <c r="AA10" s="4">
        <v>1.0900000000000001</v>
      </c>
      <c r="AB10" s="4">
        <v>1.1000000000000001</v>
      </c>
      <c r="AC10" s="1" t="s">
        <v>2</v>
      </c>
    </row>
    <row r="11" spans="1:31" x14ac:dyDescent="0.25">
      <c r="A11" s="5">
        <v>2</v>
      </c>
      <c r="B11" s="5" t="str">
        <f>+B3</f>
        <v>BASE Con 4LT</v>
      </c>
      <c r="C11" s="3">
        <f t="shared" ref="C11:H12" si="1">+HLOOKUP(C$10,$C$2:$AB$8,$A11,FALSE)</f>
        <v>-89.199569702148438</v>
      </c>
      <c r="D11" s="3">
        <f t="shared" si="1"/>
        <v>-115.17276763916016</v>
      </c>
      <c r="E11" s="3">
        <f t="shared" si="1"/>
        <v>-135.55776977539063</v>
      </c>
      <c r="F11" s="3">
        <f t="shared" ref="C11:N16" si="2">+HLOOKUP(F$10,$C$2:$AB$8,$A11,FALSE)</f>
        <v>-151.61506652832031</v>
      </c>
      <c r="G11" s="3">
        <f t="shared" si="2"/>
        <v>-165.36117553710938</v>
      </c>
      <c r="H11" s="3">
        <f t="shared" si="2"/>
        <v>-178.17243957519531</v>
      </c>
      <c r="I11" s="3">
        <f t="shared" si="2"/>
        <v>-190.01374816894531</v>
      </c>
      <c r="J11" s="3">
        <f t="shared" si="2"/>
        <v>-200.97811889648438</v>
      </c>
      <c r="K11" s="3">
        <f t="shared" si="2"/>
        <v>-210.98442077636719</v>
      </c>
      <c r="L11" s="3">
        <f t="shared" si="2"/>
        <v>-222.91323852539063</v>
      </c>
      <c r="M11" s="3">
        <f t="shared" si="2"/>
        <v>-234.46902465820313</v>
      </c>
      <c r="N11" s="3">
        <f>+HLOOKUP(N$10,$C$2:$AB$8,$A11,FALSE)</f>
        <v>-238.28358459472656</v>
      </c>
      <c r="O11" s="3">
        <f>+HLOOKUP(O$10,$C$2:$AB$8,$A11,FALSE)</f>
        <v>-233.19210815429688</v>
      </c>
      <c r="P11" s="3">
        <f t="shared" ref="P11:AB16" si="3">+HLOOKUP(P$10,$C$2:$AB$8,$A11,FALSE)</f>
        <v>-221.69003295898438</v>
      </c>
      <c r="Q11" s="3">
        <f t="shared" si="3"/>
        <v>-205.1072998046875</v>
      </c>
      <c r="R11" s="3">
        <f t="shared" si="3"/>
        <v>-190.9813232421875</v>
      </c>
      <c r="S11" s="3">
        <f t="shared" si="3"/>
        <v>-101.34671783447266</v>
      </c>
      <c r="T11" s="3">
        <f t="shared" si="3"/>
        <v>7.4535555839538574</v>
      </c>
      <c r="U11" s="3">
        <f t="shared" si="3"/>
        <v>61.329643249511719</v>
      </c>
      <c r="V11" s="3">
        <f t="shared" si="3"/>
        <v>80.930915832519531</v>
      </c>
      <c r="W11" s="3">
        <f t="shared" si="3"/>
        <v>84.408966064453125</v>
      </c>
      <c r="X11" s="3">
        <f t="shared" si="3"/>
        <v>86.951324462890625</v>
      </c>
      <c r="Y11" s="3">
        <f t="shared" si="3"/>
        <v>86.092666625976563</v>
      </c>
      <c r="Z11" s="3">
        <f t="shared" si="3"/>
        <v>86.977859497070313</v>
      </c>
      <c r="AA11" s="3">
        <f t="shared" si="3"/>
        <v>85.565864562988281</v>
      </c>
      <c r="AB11" s="3">
        <f t="shared" si="3"/>
        <v>78.731979370117188</v>
      </c>
      <c r="AC11" s="3">
        <f t="shared" ref="AC11:AC16" si="4">+MIN(C11:W11)</f>
        <v>-238.28358459472656</v>
      </c>
      <c r="AE11" s="1">
        <f>+HLOOKUP($AC11,$C11:$AB$17,7,FALSE)</f>
        <v>0.96</v>
      </c>
    </row>
    <row r="12" spans="1:31" x14ac:dyDescent="0.25">
      <c r="A12" s="5">
        <f>+A11+1</f>
        <v>3</v>
      </c>
      <c r="B12" s="5" t="str">
        <f t="shared" ref="B12:B15" si="5">+B4</f>
        <v>VEL-DOM(5A) Con 4LT</v>
      </c>
      <c r="C12" s="3">
        <f t="shared" si="1"/>
        <v>-46.786041259765625</v>
      </c>
      <c r="D12" s="3">
        <f t="shared" si="1"/>
        <v>-79.929061889648438</v>
      </c>
      <c r="E12" s="3">
        <f t="shared" si="1"/>
        <v>-105.34583282470703</v>
      </c>
      <c r="F12" s="3">
        <f t="shared" si="1"/>
        <v>-124.98619842529297</v>
      </c>
      <c r="G12" s="3">
        <f t="shared" si="1"/>
        <v>-140.60224914550781</v>
      </c>
      <c r="H12" s="3">
        <f t="shared" si="1"/>
        <v>-154.36981201171875</v>
      </c>
      <c r="I12" s="3">
        <f t="shared" si="2"/>
        <v>-166.87319946289063</v>
      </c>
      <c r="J12" s="3">
        <f t="shared" si="2"/>
        <v>-178.37594604492188</v>
      </c>
      <c r="K12" s="3">
        <f t="shared" si="2"/>
        <v>-188.61550903320313</v>
      </c>
      <c r="L12" s="3">
        <f t="shared" si="2"/>
        <v>-199.6390380859375</v>
      </c>
      <c r="M12" s="3">
        <f t="shared" si="2"/>
        <v>-212.35818481445313</v>
      </c>
      <c r="N12" s="3">
        <f t="shared" ref="N12:O16" si="6">+HLOOKUP(N$10,$C$2:$AB$8,$A12,FALSE)</f>
        <v>-225.29042053222656</v>
      </c>
      <c r="O12" s="3">
        <f t="shared" si="6"/>
        <v>-220.25917053222656</v>
      </c>
      <c r="P12" s="3">
        <f t="shared" si="3"/>
        <v>-209.18557739257813</v>
      </c>
      <c r="Q12" s="3">
        <f t="shared" si="3"/>
        <v>-192.72421264648438</v>
      </c>
      <c r="R12" s="3">
        <f t="shared" si="3"/>
        <v>-178.75492858886719</v>
      </c>
      <c r="S12" s="3">
        <f t="shared" si="3"/>
        <v>-97.487655639648438</v>
      </c>
      <c r="T12" s="3">
        <f t="shared" si="3"/>
        <v>11.323974609375</v>
      </c>
      <c r="U12" s="3">
        <f t="shared" si="3"/>
        <v>73.534446716308594</v>
      </c>
      <c r="V12" s="3">
        <f t="shared" si="3"/>
        <v>92.945365905761719</v>
      </c>
      <c r="W12" s="3">
        <f t="shared" si="3"/>
        <v>104.78593444824219</v>
      </c>
      <c r="X12" s="3">
        <f t="shared" si="3"/>
        <v>105.72055816650391</v>
      </c>
      <c r="Y12" s="3">
        <f t="shared" si="3"/>
        <v>106.19561767578125</v>
      </c>
      <c r="Z12" s="3">
        <f t="shared" si="3"/>
        <v>106.56092071533203</v>
      </c>
      <c r="AA12" s="3">
        <f t="shared" si="3"/>
        <v>104.54430389404297</v>
      </c>
      <c r="AB12" s="3">
        <f t="shared" si="3"/>
        <v>96.419868469238281</v>
      </c>
      <c r="AC12" s="3">
        <f t="shared" si="4"/>
        <v>-225.29042053222656</v>
      </c>
      <c r="AD12" s="3">
        <f>+$AC$11-AC12</f>
        <v>-12.9931640625</v>
      </c>
      <c r="AE12" s="1">
        <f>+HLOOKUP($AC12,$C12:$AB$17,6,FALSE)</f>
        <v>0.96</v>
      </c>
    </row>
    <row r="13" spans="1:31" x14ac:dyDescent="0.25">
      <c r="A13" s="5">
        <f t="shared" ref="A13:A16" si="7">+A12+1</f>
        <v>4</v>
      </c>
      <c r="B13" s="5" t="str">
        <f t="shared" si="5"/>
        <v>ECO-BUR(2C) Con 4LT</v>
      </c>
      <c r="C13" s="3">
        <f t="shared" si="2"/>
        <v>11.125511169433594</v>
      </c>
      <c r="D13" s="3">
        <f t="shared" si="2"/>
        <v>-12.792305946350098</v>
      </c>
      <c r="E13" s="3">
        <f t="shared" si="2"/>
        <v>-33.980548858642578</v>
      </c>
      <c r="F13" s="3">
        <f t="shared" si="2"/>
        <v>-53.066593170166016</v>
      </c>
      <c r="G13" s="3">
        <f t="shared" si="2"/>
        <v>-70.31768798828125</v>
      </c>
      <c r="H13" s="3">
        <f t="shared" si="2"/>
        <v>-86.446914672851563</v>
      </c>
      <c r="I13" s="3">
        <f t="shared" si="2"/>
        <v>-101.70539855957031</v>
      </c>
      <c r="J13" s="3">
        <f t="shared" si="2"/>
        <v>-117.04214477539063</v>
      </c>
      <c r="K13" s="3">
        <f t="shared" si="2"/>
        <v>-133.764892578125</v>
      </c>
      <c r="L13" s="3">
        <f t="shared" si="2"/>
        <v>-148.49240112304688</v>
      </c>
      <c r="M13" s="3">
        <f t="shared" si="2"/>
        <v>-163.46563720703125</v>
      </c>
      <c r="N13" s="3">
        <f t="shared" si="6"/>
        <v>-171.74189758300781</v>
      </c>
      <c r="O13" s="3">
        <f t="shared" si="6"/>
        <v>-170.240966796875</v>
      </c>
      <c r="P13" s="3">
        <f t="shared" si="3"/>
        <v>-164.02175903320313</v>
      </c>
      <c r="Q13" s="3">
        <f t="shared" si="3"/>
        <v>-150.7635498046875</v>
      </c>
      <c r="R13" s="3">
        <f t="shared" si="3"/>
        <v>-140.14900207519531</v>
      </c>
      <c r="S13" s="3">
        <f t="shared" si="3"/>
        <v>-85.512100219726563</v>
      </c>
      <c r="T13" s="3">
        <f t="shared" si="3"/>
        <v>23.046762466430664</v>
      </c>
      <c r="U13" s="3">
        <f t="shared" si="3"/>
        <v>107.58254241943359</v>
      </c>
      <c r="V13" s="3">
        <f t="shared" si="3"/>
        <v>123.60939788818359</v>
      </c>
      <c r="W13" s="3">
        <f t="shared" si="3"/>
        <v>139.54829406738281</v>
      </c>
      <c r="X13" s="3">
        <f t="shared" si="3"/>
        <v>141.77377319335938</v>
      </c>
      <c r="Y13" s="3">
        <f t="shared" si="3"/>
        <v>144.24415588378906</v>
      </c>
      <c r="Z13" s="3">
        <f t="shared" si="3"/>
        <v>142.53695678710938</v>
      </c>
      <c r="AA13" s="3">
        <f t="shared" si="3"/>
        <v>141.29901123046875</v>
      </c>
      <c r="AB13" s="3">
        <f t="shared" si="3"/>
        <v>137.19293212890625</v>
      </c>
      <c r="AC13" s="3">
        <f t="shared" si="4"/>
        <v>-171.74189758300781</v>
      </c>
      <c r="AD13" s="3">
        <f t="shared" ref="AD13:AD16" si="8">+$AC$11-AC13</f>
        <v>-66.54168701171875</v>
      </c>
      <c r="AE13" s="1">
        <f>+HLOOKUP($AC13,$C13:$AB$17,5,FALSE)</f>
        <v>0.96</v>
      </c>
    </row>
    <row r="14" spans="1:31" x14ac:dyDescent="0.25">
      <c r="A14" s="5">
        <f t="shared" si="7"/>
        <v>5</v>
      </c>
      <c r="B14" s="5" t="str">
        <f t="shared" si="5"/>
        <v>BASE Sin 4LT</v>
      </c>
      <c r="C14" s="3"/>
      <c r="D14" s="3"/>
      <c r="E14" s="3"/>
      <c r="F14" s="3"/>
      <c r="G14" s="3"/>
      <c r="H14" s="3">
        <f t="shared" si="2"/>
        <v>71.192916870117188</v>
      </c>
      <c r="I14" s="3">
        <f t="shared" si="2"/>
        <v>-9.2605600357055664</v>
      </c>
      <c r="J14" s="3">
        <f t="shared" si="2"/>
        <v>-47.429401397705078</v>
      </c>
      <c r="K14" s="3">
        <f t="shared" si="2"/>
        <v>-81.728683471679688</v>
      </c>
      <c r="L14" s="3">
        <f t="shared" si="2"/>
        <v>-104.21873474121094</v>
      </c>
      <c r="M14" s="3">
        <f t="shared" si="2"/>
        <v>-113.307861328125</v>
      </c>
      <c r="N14" s="3">
        <f t="shared" si="6"/>
        <v>-111.68178558349609</v>
      </c>
      <c r="O14" s="3">
        <f t="shared" si="6"/>
        <v>-106.88611602783203</v>
      </c>
      <c r="P14" s="3">
        <f t="shared" si="3"/>
        <v>-100.43894958496094</v>
      </c>
      <c r="Q14" s="3">
        <f t="shared" si="3"/>
        <v>-92.693778991699219</v>
      </c>
      <c r="R14" s="3">
        <f t="shared" si="3"/>
        <v>-75.430862426757813</v>
      </c>
      <c r="S14" s="3">
        <f t="shared" si="3"/>
        <v>-46.445430755615234</v>
      </c>
      <c r="T14" s="3">
        <f t="shared" si="3"/>
        <v>21.545957565307617</v>
      </c>
      <c r="U14" s="3">
        <f t="shared" si="3"/>
        <v>133.60467529296875</v>
      </c>
      <c r="V14" s="3">
        <f t="shared" si="3"/>
        <v>228.00788879394531</v>
      </c>
      <c r="W14" s="3">
        <f t="shared" si="3"/>
        <v>261.89779663085938</v>
      </c>
      <c r="X14" s="3">
        <f t="shared" si="3"/>
        <v>296.801025390625</v>
      </c>
      <c r="Y14" s="3">
        <f t="shared" si="3"/>
        <v>332.70999145507813</v>
      </c>
      <c r="Z14" s="3">
        <f t="shared" si="3"/>
        <v>368.89474487304688</v>
      </c>
      <c r="AA14" s="3">
        <f t="shared" si="3"/>
        <v>397.53533935546875</v>
      </c>
      <c r="AB14" s="3">
        <f t="shared" si="3"/>
        <v>415.82345581054688</v>
      </c>
      <c r="AC14" s="3">
        <f t="shared" si="4"/>
        <v>-113.307861328125</v>
      </c>
      <c r="AD14" s="3">
        <f t="shared" si="8"/>
        <v>-124.97572326660156</v>
      </c>
      <c r="AE14" s="1">
        <f>+HLOOKUP($AC14,$C14:$AB$17,4,FALSE)</f>
        <v>0.95</v>
      </c>
    </row>
    <row r="15" spans="1:31" x14ac:dyDescent="0.25">
      <c r="A15" s="5">
        <f t="shared" si="7"/>
        <v>6</v>
      </c>
      <c r="B15" s="5" t="str">
        <f t="shared" si="5"/>
        <v>VEL-DOM(5A) Sin 4LT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>
        <f t="shared" si="6"/>
        <v>34.495895385742188</v>
      </c>
      <c r="P15" s="3">
        <f t="shared" si="3"/>
        <v>10.372890472412109</v>
      </c>
      <c r="Q15" s="3">
        <f t="shared" si="3"/>
        <v>-0.92911124229431152</v>
      </c>
      <c r="R15" s="3">
        <f t="shared" si="3"/>
        <v>-3.9699013233184814</v>
      </c>
      <c r="S15" s="3">
        <f t="shared" si="3"/>
        <v>0.54337263107299805</v>
      </c>
      <c r="T15" s="3">
        <f t="shared" si="3"/>
        <v>31.252511978149414</v>
      </c>
      <c r="U15" s="3">
        <f t="shared" si="3"/>
        <v>140.43519592285156</v>
      </c>
      <c r="V15" s="3">
        <f t="shared" si="3"/>
        <v>236.64872741699219</v>
      </c>
      <c r="W15" s="3">
        <f t="shared" si="3"/>
        <v>261.89776611328125</v>
      </c>
      <c r="X15" s="3">
        <f t="shared" si="3"/>
        <v>296.80105590820313</v>
      </c>
      <c r="Y15" s="3">
        <f t="shared" si="3"/>
        <v>332.70999145507813</v>
      </c>
      <c r="Z15" s="3">
        <f t="shared" si="3"/>
        <v>368.89471435546875</v>
      </c>
      <c r="AA15" s="3">
        <f t="shared" si="3"/>
        <v>397.53396606445313</v>
      </c>
      <c r="AB15" s="3">
        <f t="shared" si="3"/>
        <v>418.83859252929688</v>
      </c>
      <c r="AC15" s="3">
        <f t="shared" si="4"/>
        <v>-3.9699013233184814</v>
      </c>
      <c r="AD15" s="3">
        <f t="shared" si="8"/>
        <v>-234.31368327140808</v>
      </c>
      <c r="AE15" s="1">
        <f>+HLOOKUP($AC15,$C15:$AB$17,3,FALSE)</f>
        <v>1</v>
      </c>
    </row>
    <row r="16" spans="1:31" x14ac:dyDescent="0.25">
      <c r="A16" s="5">
        <f t="shared" si="7"/>
        <v>7</v>
      </c>
      <c r="B16" s="5" t="str">
        <f>+B8</f>
        <v>ECO-BUR(2C) Sin 4LT</v>
      </c>
      <c r="C16" s="3"/>
      <c r="D16" s="3"/>
      <c r="E16" s="3"/>
      <c r="F16" s="3"/>
      <c r="G16" s="3"/>
      <c r="H16" s="3"/>
      <c r="I16" s="3"/>
      <c r="J16" s="3"/>
      <c r="K16" s="3">
        <f t="shared" si="2"/>
        <v>71.989784240722656</v>
      </c>
      <c r="L16" s="3">
        <f t="shared" si="2"/>
        <v>16.367759704589844</v>
      </c>
      <c r="M16" s="3">
        <f t="shared" si="2"/>
        <v>-8.8985576629638672</v>
      </c>
      <c r="N16" s="3">
        <f t="shared" si="6"/>
        <v>-16.155939102172852</v>
      </c>
      <c r="O16" s="3">
        <f t="shared" si="6"/>
        <v>-15.95795726776123</v>
      </c>
      <c r="P16" s="3">
        <f t="shared" si="3"/>
        <v>-12.18226432800293</v>
      </c>
      <c r="Q16" s="3">
        <f t="shared" si="3"/>
        <v>-5.8921937942504883</v>
      </c>
      <c r="R16" s="3">
        <f t="shared" si="3"/>
        <v>1.1707313060760498</v>
      </c>
      <c r="S16" s="3">
        <f t="shared" si="3"/>
        <v>9.1933269500732422</v>
      </c>
      <c r="T16" s="3">
        <f t="shared" si="3"/>
        <v>35.302169799804688</v>
      </c>
      <c r="U16" s="3">
        <f t="shared" si="3"/>
        <v>146.87799072265625</v>
      </c>
      <c r="V16" s="3">
        <f t="shared" si="3"/>
        <v>260.7960205078125</v>
      </c>
      <c r="W16" s="3">
        <f t="shared" si="3"/>
        <v>294.1685791015625</v>
      </c>
      <c r="X16" s="3">
        <f t="shared" si="3"/>
        <v>326.12310791015625</v>
      </c>
      <c r="Y16" s="3">
        <f t="shared" si="3"/>
        <v>359.0477294921875</v>
      </c>
      <c r="Z16" s="3">
        <f t="shared" si="3"/>
        <v>392.23342895507813</v>
      </c>
      <c r="AA16" s="3">
        <f t="shared" si="3"/>
        <v>419.85693359375</v>
      </c>
      <c r="AB16" s="3">
        <f t="shared" si="3"/>
        <v>437.50823974609375</v>
      </c>
      <c r="AC16" s="3">
        <f t="shared" si="4"/>
        <v>-16.155939102172852</v>
      </c>
      <c r="AD16" s="3">
        <f t="shared" si="8"/>
        <v>-222.12764549255371</v>
      </c>
      <c r="AE16" s="1">
        <f>+HLOOKUP($AC16,$C16:$AB$17,2,FALSE)</f>
        <v>0.96</v>
      </c>
    </row>
    <row r="17" spans="3:28" x14ac:dyDescent="0.25">
      <c r="C17" s="3">
        <f>+C10</f>
        <v>0.85</v>
      </c>
      <c r="D17" s="3">
        <f t="shared" ref="D17:AB17" si="9">+D10</f>
        <v>0.86</v>
      </c>
      <c r="E17" s="3">
        <f t="shared" si="9"/>
        <v>0.87</v>
      </c>
      <c r="F17" s="3">
        <f t="shared" si="9"/>
        <v>0.88</v>
      </c>
      <c r="G17" s="3">
        <f t="shared" si="9"/>
        <v>0.89</v>
      </c>
      <c r="H17" s="3">
        <f t="shared" si="9"/>
        <v>0.9</v>
      </c>
      <c r="I17" s="3">
        <f t="shared" si="9"/>
        <v>0.91</v>
      </c>
      <c r="J17" s="3">
        <f t="shared" si="9"/>
        <v>0.92</v>
      </c>
      <c r="K17" s="3">
        <f t="shared" si="9"/>
        <v>0.93</v>
      </c>
      <c r="L17" s="3">
        <f t="shared" si="9"/>
        <v>0.94</v>
      </c>
      <c r="M17" s="3">
        <f t="shared" si="9"/>
        <v>0.95</v>
      </c>
      <c r="N17" s="3">
        <f t="shared" si="9"/>
        <v>0.96</v>
      </c>
      <c r="O17" s="3">
        <f t="shared" si="9"/>
        <v>0.97</v>
      </c>
      <c r="P17" s="3">
        <f t="shared" si="9"/>
        <v>0.98</v>
      </c>
      <c r="Q17" s="3">
        <f t="shared" si="9"/>
        <v>0.99</v>
      </c>
      <c r="R17" s="3">
        <f t="shared" si="9"/>
        <v>1</v>
      </c>
      <c r="S17" s="3">
        <f t="shared" si="9"/>
        <v>1.01</v>
      </c>
      <c r="T17" s="3">
        <f t="shared" si="9"/>
        <v>1.02</v>
      </c>
      <c r="U17" s="3">
        <f t="shared" si="9"/>
        <v>1.03</v>
      </c>
      <c r="V17" s="3">
        <f t="shared" si="9"/>
        <v>1.04</v>
      </c>
      <c r="W17" s="3">
        <f t="shared" si="9"/>
        <v>1.05</v>
      </c>
      <c r="X17" s="3">
        <f t="shared" si="9"/>
        <v>1.06</v>
      </c>
      <c r="Y17" s="3">
        <f t="shared" si="9"/>
        <v>1.07</v>
      </c>
      <c r="Z17" s="3">
        <f t="shared" si="9"/>
        <v>1.08</v>
      </c>
      <c r="AA17" s="3">
        <f t="shared" si="9"/>
        <v>1.0900000000000001</v>
      </c>
      <c r="AB17" s="3">
        <f t="shared" si="9"/>
        <v>1.1000000000000001</v>
      </c>
    </row>
    <row r="18" spans="3:28" x14ac:dyDescent="0.25">
      <c r="C18" s="3"/>
      <c r="D18" s="3"/>
    </row>
  </sheetData>
  <mergeCells count="2">
    <mergeCell ref="A10:B10"/>
    <mergeCell ref="A2:B2"/>
  </mergeCells>
  <conditionalFormatting sqref="C11:AB16">
    <cfRule type="cellIs" dxfId="11" priority="9" operator="equal">
      <formula>$AC11</formula>
    </cfRule>
  </conditionalFormatting>
  <conditionalFormatting sqref="C3:AB3 Q4:W8">
    <cfRule type="cellIs" dxfId="10" priority="3" operator="equal">
      <formula>$AC3</formula>
    </cfRule>
  </conditionalFormatting>
  <conditionalFormatting sqref="C4:P6 X4:AB6">
    <cfRule type="cellIs" dxfId="9" priority="2" operator="equal">
      <formula>$AC4</formula>
    </cfRule>
  </conditionalFormatting>
  <conditionalFormatting sqref="C7:P8 X7:AB8">
    <cfRule type="cellIs" dxfId="8" priority="1" operator="equal">
      <formula>$AC7</formula>
    </cfRule>
  </conditionalFormatting>
  <pageMargins left="1" right="1" top="0.5" bottom="0.5" header="0.25" footer="0.25"/>
  <pageSetup scale="31" orientation="landscape" r:id="rId1"/>
  <headerFooter>
    <oddHeader>&amp;C&amp;D:&amp;A</oddHeader>
    <oddFooter>&amp;L&amp;P of &amp;F&amp;R&amp;R, &amp;S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zoomScale="85" zoomScaleNormal="85" workbookViewId="0">
      <selection activeCell="I15" sqref="I15"/>
    </sheetView>
  </sheetViews>
  <sheetFormatPr baseColWidth="10" defaultColWidth="11.42578125" defaultRowHeight="13.5" x14ac:dyDescent="0.25"/>
  <cols>
    <col min="1" max="1" width="5.5703125" style="1" bestFit="1" customWidth="1"/>
    <col min="2" max="2" width="25.7109375" style="1" bestFit="1" customWidth="1"/>
    <col min="3" max="16384" width="11.42578125" style="1"/>
  </cols>
  <sheetData>
    <row r="1" spans="1:31" ht="16.5" x14ac:dyDescent="0.3">
      <c r="C1" s="2" t="s">
        <v>0</v>
      </c>
      <c r="D1" s="2"/>
    </row>
    <row r="2" spans="1:31" ht="15" customHeight="1" x14ac:dyDescent="0.25">
      <c r="A2" s="21" t="s">
        <v>1</v>
      </c>
      <c r="B2" s="21"/>
      <c r="C2" s="4">
        <v>1.1000000000000001</v>
      </c>
      <c r="D2" s="4">
        <v>1.0900000000000001</v>
      </c>
      <c r="E2" s="4">
        <v>1.08</v>
      </c>
      <c r="F2" s="4">
        <v>1.07</v>
      </c>
      <c r="G2" s="4">
        <v>1.06</v>
      </c>
      <c r="H2" s="4">
        <v>1.05</v>
      </c>
      <c r="I2" s="4">
        <v>1.04</v>
      </c>
      <c r="J2" s="4">
        <v>1.03</v>
      </c>
      <c r="K2" s="4">
        <v>1.02</v>
      </c>
      <c r="L2" s="4">
        <v>1.01</v>
      </c>
      <c r="M2" s="4">
        <v>1</v>
      </c>
      <c r="N2" s="4">
        <v>0.99</v>
      </c>
      <c r="O2" s="4">
        <v>0.98</v>
      </c>
      <c r="P2" s="4">
        <v>0.97</v>
      </c>
      <c r="Q2" s="4">
        <v>0.96</v>
      </c>
      <c r="R2" s="4">
        <v>0.95</v>
      </c>
      <c r="S2" s="4">
        <v>0.94</v>
      </c>
      <c r="T2" s="4">
        <v>0.93</v>
      </c>
      <c r="U2" s="4">
        <v>0.92</v>
      </c>
      <c r="V2" s="4">
        <v>0.91</v>
      </c>
      <c r="W2" s="4">
        <v>0.9</v>
      </c>
      <c r="X2" s="4">
        <v>0.89</v>
      </c>
      <c r="Y2" s="4">
        <v>0.88</v>
      </c>
      <c r="Z2" s="4">
        <v>0.87</v>
      </c>
      <c r="AA2" s="4">
        <v>0.86</v>
      </c>
      <c r="AB2" s="4">
        <v>0.85</v>
      </c>
      <c r="AC2" s="1" t="s">
        <v>2</v>
      </c>
    </row>
    <row r="3" spans="1:31" x14ac:dyDescent="0.25">
      <c r="A3" s="5">
        <v>6004</v>
      </c>
      <c r="B3" s="5" t="s">
        <v>10</v>
      </c>
      <c r="C3" s="3">
        <v>80.235450744628906</v>
      </c>
      <c r="D3" s="3">
        <v>87.940902709960938</v>
      </c>
      <c r="E3" s="3">
        <v>87.51715087890625</v>
      </c>
      <c r="F3" s="3">
        <v>86.752006530761719</v>
      </c>
      <c r="G3" s="3">
        <v>86.102645874023438</v>
      </c>
      <c r="H3" s="3">
        <v>85.203773498535156</v>
      </c>
      <c r="I3" s="3">
        <v>77.405479431152344</v>
      </c>
      <c r="J3" s="3">
        <v>60.482608795166016</v>
      </c>
      <c r="K3" s="3">
        <v>34.239086151123047</v>
      </c>
      <c r="L3" s="3">
        <v>-34.507747650146484</v>
      </c>
      <c r="M3" s="3">
        <v>-101.84385681152344</v>
      </c>
      <c r="N3" s="3">
        <v>-167.76853942871094</v>
      </c>
      <c r="O3" s="3">
        <v>-189.01077270507813</v>
      </c>
      <c r="P3" s="3">
        <v>-200.68798828125</v>
      </c>
      <c r="Q3" s="3">
        <v>-214.7244873046875</v>
      </c>
      <c r="R3" s="3">
        <v>-223.51799011230469</v>
      </c>
      <c r="S3" s="3">
        <v>-229.78414916992188</v>
      </c>
      <c r="T3" s="3">
        <v>-235.14976501464844</v>
      </c>
      <c r="U3" s="3">
        <v>-224.42362976074219</v>
      </c>
      <c r="V3" s="3">
        <v>-211.08270263671875</v>
      </c>
      <c r="W3" s="3">
        <v>-200.76608276367188</v>
      </c>
      <c r="X3" s="3">
        <v>-189.07054138183594</v>
      </c>
      <c r="Y3" s="3">
        <v>-176.1539306640625</v>
      </c>
      <c r="Z3" s="3">
        <v>-161.75059509277344</v>
      </c>
      <c r="AA3" s="3">
        <v>-145.5186767578125</v>
      </c>
      <c r="AB3" s="3">
        <v>-123.07206726074219</v>
      </c>
      <c r="AC3" s="3">
        <f t="shared" ref="AC3:AC8" si="0">+MIN(C3:W3)</f>
        <v>-235.14976501464844</v>
      </c>
    </row>
    <row r="4" spans="1:31" x14ac:dyDescent="0.25">
      <c r="A4" s="5">
        <v>6004</v>
      </c>
      <c r="B4" s="5" t="s">
        <v>13</v>
      </c>
      <c r="C4" s="3">
        <v>100.89491271972656</v>
      </c>
      <c r="D4" s="3">
        <v>108.22683715820313</v>
      </c>
      <c r="E4" s="3">
        <v>107.40809631347656</v>
      </c>
      <c r="F4" s="3">
        <v>108.58775329589844</v>
      </c>
      <c r="G4" s="3">
        <v>105.94541168212891</v>
      </c>
      <c r="H4" s="3">
        <v>104.87488555908203</v>
      </c>
      <c r="I4" s="3">
        <v>87.717529296875</v>
      </c>
      <c r="J4" s="3">
        <v>70.891227722167969</v>
      </c>
      <c r="K4" s="3">
        <v>34.797714233398438</v>
      </c>
      <c r="L4" s="3">
        <v>-33.953304290771484</v>
      </c>
      <c r="M4" s="3">
        <v>-101.2935791015625</v>
      </c>
      <c r="N4" s="3">
        <v>-166.44639587402344</v>
      </c>
      <c r="O4" s="3">
        <v>-178.62576293945313</v>
      </c>
      <c r="P4" s="3">
        <v>-190.33221435546875</v>
      </c>
      <c r="Q4" s="3">
        <v>-204.06816101074219</v>
      </c>
      <c r="R4" s="3">
        <v>-212.14688110351563</v>
      </c>
      <c r="S4" s="3">
        <v>-218.33438110351563</v>
      </c>
      <c r="T4" s="3">
        <v>-212.85235595703125</v>
      </c>
      <c r="U4" s="3">
        <v>-199.37757873535156</v>
      </c>
      <c r="V4" s="3">
        <v>-187.09762573242188</v>
      </c>
      <c r="W4" s="3">
        <v>-176.11167907714844</v>
      </c>
      <c r="X4" s="3">
        <v>-163.4422607421875</v>
      </c>
      <c r="Y4" s="3">
        <v>-148.96324157714844</v>
      </c>
      <c r="Z4" s="3">
        <v>-132.2933349609375</v>
      </c>
      <c r="AA4" s="3">
        <v>-110.24420166015625</v>
      </c>
      <c r="AB4" s="3">
        <v>-72.02288818359375</v>
      </c>
      <c r="AC4" s="3">
        <f t="shared" si="0"/>
        <v>-218.33438110351563</v>
      </c>
    </row>
    <row r="5" spans="1:31" x14ac:dyDescent="0.25">
      <c r="A5" s="5">
        <v>6004</v>
      </c>
      <c r="B5" s="5" t="s">
        <v>11</v>
      </c>
      <c r="C5" s="3">
        <v>144.29801940917969</v>
      </c>
      <c r="D5" s="3">
        <v>144.53041076660156</v>
      </c>
      <c r="E5" s="3">
        <v>146.146240234375</v>
      </c>
      <c r="F5" s="3">
        <v>144.13938903808594</v>
      </c>
      <c r="G5" s="3">
        <v>144.35643005371094</v>
      </c>
      <c r="H5" s="3">
        <v>130.30474853515625</v>
      </c>
      <c r="I5" s="3">
        <v>115.44752502441406</v>
      </c>
      <c r="J5" s="3">
        <v>101.38295745849609</v>
      </c>
      <c r="K5" s="3">
        <v>36.496696472167969</v>
      </c>
      <c r="L5" s="3">
        <v>-32.261322021484375</v>
      </c>
      <c r="M5" s="3">
        <v>-99.608612060546875</v>
      </c>
      <c r="N5" s="3">
        <v>-134.63987731933594</v>
      </c>
      <c r="O5" s="3">
        <v>-144.16096496582031</v>
      </c>
      <c r="P5" s="3">
        <v>-156.237548828125</v>
      </c>
      <c r="Q5" s="3">
        <v>-163.18405151367188</v>
      </c>
      <c r="R5" s="3">
        <v>-166.960205078125</v>
      </c>
      <c r="S5" s="3">
        <v>-169.78587341308594</v>
      </c>
      <c r="T5" s="3">
        <v>-157.26263427734375</v>
      </c>
      <c r="U5" s="3">
        <v>-140.830810546875</v>
      </c>
      <c r="V5" s="3">
        <v>-121.71632385253906</v>
      </c>
      <c r="W5" s="3">
        <v>-103.60650634765625</v>
      </c>
      <c r="X5" s="3">
        <v>-85.893646240234375</v>
      </c>
      <c r="Y5" s="3">
        <v>-65.430740356445313</v>
      </c>
      <c r="Z5" s="3">
        <v>-42.372035980224609</v>
      </c>
      <c r="AA5" s="3">
        <v>-14.129342079162598</v>
      </c>
      <c r="AB5" s="3">
        <v>23.313198089599609</v>
      </c>
      <c r="AC5" s="3">
        <f t="shared" si="0"/>
        <v>-169.78587341308594</v>
      </c>
    </row>
    <row r="6" spans="1:31" x14ac:dyDescent="0.25">
      <c r="A6" s="5">
        <v>6004</v>
      </c>
      <c r="B6" s="5" t="s">
        <v>12</v>
      </c>
      <c r="C6" s="3">
        <v>360.79449462890625</v>
      </c>
      <c r="D6" s="3">
        <v>330.31356811523438</v>
      </c>
      <c r="E6" s="3">
        <v>300.51885986328125</v>
      </c>
      <c r="F6" s="3">
        <v>271.3057861328125</v>
      </c>
      <c r="G6" s="3">
        <v>242.23777770996094</v>
      </c>
      <c r="H6" s="3">
        <v>213.86917114257813</v>
      </c>
      <c r="I6" s="3">
        <v>147.74461364746094</v>
      </c>
      <c r="J6" s="3">
        <v>76.453033447265625</v>
      </c>
      <c r="K6" s="3">
        <v>6.5706262588500977</v>
      </c>
      <c r="L6" s="3">
        <v>-40.789783477783203</v>
      </c>
      <c r="M6" s="3">
        <v>-64.256011962890625</v>
      </c>
      <c r="N6" s="3">
        <v>-87.012474060058594</v>
      </c>
      <c r="O6" s="3">
        <v>-97.134796142578125</v>
      </c>
      <c r="P6" s="3">
        <v>-104.3206787109375</v>
      </c>
      <c r="Q6" s="3">
        <v>-110.52650451660156</v>
      </c>
      <c r="R6" s="3">
        <v>-115.6795654296875</v>
      </c>
      <c r="S6" s="3">
        <v>-118.32572174072266</v>
      </c>
      <c r="T6" s="3">
        <v>-100.43231201171875</v>
      </c>
      <c r="U6" s="3">
        <v>-51.783622741699219</v>
      </c>
      <c r="V6" s="3"/>
      <c r="W6" s="3"/>
      <c r="X6" s="3"/>
      <c r="Y6" s="3"/>
      <c r="Z6" s="3"/>
      <c r="AA6" s="3"/>
      <c r="AB6" s="3"/>
      <c r="AC6" s="3">
        <f t="shared" si="0"/>
        <v>-118.32572174072266</v>
      </c>
    </row>
    <row r="7" spans="1:31" x14ac:dyDescent="0.25">
      <c r="A7" s="5">
        <v>6004</v>
      </c>
      <c r="B7" s="5" t="s">
        <v>14</v>
      </c>
      <c r="C7" s="3">
        <v>360.79446411132813</v>
      </c>
      <c r="D7" s="3">
        <v>330.31356811523438</v>
      </c>
      <c r="E7" s="3">
        <v>300.51889038085938</v>
      </c>
      <c r="F7" s="3">
        <v>271.3057861328125</v>
      </c>
      <c r="G7" s="3">
        <v>249.24913024902344</v>
      </c>
      <c r="H7" s="3">
        <v>221.79637145996094</v>
      </c>
      <c r="I7" s="3">
        <v>149.14268493652344</v>
      </c>
      <c r="J7" s="3">
        <v>77.900680541992188</v>
      </c>
      <c r="K7" s="3">
        <v>8.0706443786621094</v>
      </c>
      <c r="L7" s="3">
        <v>-0.39016148447990417</v>
      </c>
      <c r="M7" s="3">
        <v>-4.4466829299926758</v>
      </c>
      <c r="N7" s="3">
        <v>1.6164757013320923</v>
      </c>
      <c r="O7" s="3">
        <v>20.76171875</v>
      </c>
      <c r="W7" s="3"/>
      <c r="X7" s="3"/>
      <c r="AA7" s="3"/>
      <c r="AB7" s="3"/>
      <c r="AC7" s="3">
        <f t="shared" si="0"/>
        <v>-4.4466829299926758</v>
      </c>
    </row>
    <row r="8" spans="1:31" x14ac:dyDescent="0.25">
      <c r="A8" s="5">
        <v>6004</v>
      </c>
      <c r="B8" s="5" t="s">
        <v>15</v>
      </c>
      <c r="C8" s="3">
        <v>381.775390625</v>
      </c>
      <c r="D8" s="3">
        <v>353.20767211914063</v>
      </c>
      <c r="E8" s="3">
        <v>325.31610107421875</v>
      </c>
      <c r="F8" s="3">
        <v>297.58529663085938</v>
      </c>
      <c r="G8" s="3">
        <v>270.3406982421875</v>
      </c>
      <c r="H8" s="3">
        <v>222.431640625</v>
      </c>
      <c r="I8" s="3">
        <v>149.75692749023438</v>
      </c>
      <c r="J8" s="3">
        <v>78.503143310546875</v>
      </c>
      <c r="K8" s="3">
        <v>15.91816234588623</v>
      </c>
      <c r="L8" s="3">
        <v>7.1732773780822754</v>
      </c>
      <c r="M8" s="3">
        <v>-0.44214585423469543</v>
      </c>
      <c r="N8" s="3">
        <v>-7.3959856033325195</v>
      </c>
      <c r="O8" s="3">
        <v>-13.408679008483887</v>
      </c>
      <c r="P8" s="3">
        <v>-16.836212158203125</v>
      </c>
      <c r="Q8" s="3">
        <v>-16.763206481933594</v>
      </c>
      <c r="R8" s="3">
        <v>1.2002220153808594</v>
      </c>
      <c r="AA8" s="3"/>
      <c r="AB8" s="3"/>
      <c r="AC8" s="3">
        <f t="shared" si="0"/>
        <v>-16.836212158203125</v>
      </c>
    </row>
    <row r="9" spans="1:31" ht="16.5" x14ac:dyDescent="0.3">
      <c r="C9" s="2"/>
      <c r="D9" s="2"/>
    </row>
    <row r="10" spans="1:31" ht="15" customHeight="1" x14ac:dyDescent="0.25">
      <c r="A10" s="21" t="s">
        <v>1</v>
      </c>
      <c r="B10" s="21"/>
      <c r="C10" s="4">
        <v>0.85</v>
      </c>
      <c r="D10" s="4">
        <v>0.86</v>
      </c>
      <c r="E10" s="4">
        <v>0.87</v>
      </c>
      <c r="F10" s="4">
        <v>0.88</v>
      </c>
      <c r="G10" s="4">
        <v>0.89</v>
      </c>
      <c r="H10" s="4">
        <v>0.9</v>
      </c>
      <c r="I10" s="4">
        <v>0.91</v>
      </c>
      <c r="J10" s="4">
        <v>0.92</v>
      </c>
      <c r="K10" s="4">
        <v>0.93</v>
      </c>
      <c r="L10" s="4">
        <v>0.94</v>
      </c>
      <c r="M10" s="4">
        <v>0.95</v>
      </c>
      <c r="N10" s="4">
        <v>0.96</v>
      </c>
      <c r="O10" s="4">
        <v>0.97</v>
      </c>
      <c r="P10" s="4">
        <v>0.98</v>
      </c>
      <c r="Q10" s="4">
        <v>0.99</v>
      </c>
      <c r="R10" s="4">
        <v>1</v>
      </c>
      <c r="S10" s="4">
        <v>1.01</v>
      </c>
      <c r="T10" s="4">
        <v>1.02</v>
      </c>
      <c r="U10" s="4">
        <v>1.03</v>
      </c>
      <c r="V10" s="4">
        <v>1.04</v>
      </c>
      <c r="W10" s="4">
        <v>1.05</v>
      </c>
      <c r="X10" s="4">
        <v>1.06</v>
      </c>
      <c r="Y10" s="4">
        <v>1.07</v>
      </c>
      <c r="Z10" s="4">
        <v>1.08</v>
      </c>
      <c r="AA10" s="4">
        <v>1.0900000000000001</v>
      </c>
      <c r="AB10" s="4">
        <v>1.1000000000000001</v>
      </c>
      <c r="AC10" s="1" t="s">
        <v>2</v>
      </c>
    </row>
    <row r="11" spans="1:31" x14ac:dyDescent="0.25">
      <c r="A11" s="5">
        <v>2</v>
      </c>
      <c r="B11" s="5" t="str">
        <f>+B3</f>
        <v>BASE Con 4LT</v>
      </c>
      <c r="C11" s="3">
        <f t="shared" ref="C11:I14" si="1">+HLOOKUP(C$10,$C$2:$AB$8,$A11,FALSE)</f>
        <v>-123.07206726074219</v>
      </c>
      <c r="D11" s="3">
        <f t="shared" si="1"/>
        <v>-145.5186767578125</v>
      </c>
      <c r="E11" s="3">
        <f t="shared" si="1"/>
        <v>-161.75059509277344</v>
      </c>
      <c r="F11" s="3">
        <f t="shared" si="1"/>
        <v>-176.1539306640625</v>
      </c>
      <c r="G11" s="3">
        <f t="shared" ref="G11:O16" si="2">+HLOOKUP(G$10,$C$2:$AB$8,$A11,FALSE)</f>
        <v>-189.07054138183594</v>
      </c>
      <c r="H11" s="3">
        <f t="shared" si="2"/>
        <v>-200.76608276367188</v>
      </c>
      <c r="I11" s="3">
        <f t="shared" si="2"/>
        <v>-211.08270263671875</v>
      </c>
      <c r="J11" s="3">
        <f t="shared" si="2"/>
        <v>-224.42362976074219</v>
      </c>
      <c r="K11" s="3">
        <f t="shared" si="2"/>
        <v>-235.14976501464844</v>
      </c>
      <c r="L11" s="3">
        <f t="shared" si="2"/>
        <v>-229.78414916992188</v>
      </c>
      <c r="M11" s="3">
        <f t="shared" si="2"/>
        <v>-223.51799011230469</v>
      </c>
      <c r="N11" s="3">
        <f>+HLOOKUP(N$10,$C$2:$AB$8,$A11,FALSE)</f>
        <v>-214.7244873046875</v>
      </c>
      <c r="O11" s="3">
        <f>+HLOOKUP(O$10,$C$2:$AB$8,$A11,FALSE)</f>
        <v>-200.68798828125</v>
      </c>
      <c r="P11" s="3">
        <f t="shared" ref="P11:AB16" si="3">+HLOOKUP(P$10,$C$2:$AB$8,$A11,FALSE)</f>
        <v>-189.01077270507813</v>
      </c>
      <c r="Q11" s="3">
        <f t="shared" si="3"/>
        <v>-167.76853942871094</v>
      </c>
      <c r="R11" s="3">
        <f t="shared" si="3"/>
        <v>-101.84385681152344</v>
      </c>
      <c r="S11" s="3">
        <f t="shared" si="3"/>
        <v>-34.507747650146484</v>
      </c>
      <c r="T11" s="3">
        <f t="shared" si="3"/>
        <v>34.239086151123047</v>
      </c>
      <c r="U11" s="3">
        <f t="shared" si="3"/>
        <v>60.482608795166016</v>
      </c>
      <c r="V11" s="3">
        <f t="shared" si="3"/>
        <v>77.405479431152344</v>
      </c>
      <c r="W11" s="3">
        <f t="shared" si="3"/>
        <v>85.203773498535156</v>
      </c>
      <c r="X11" s="3">
        <f t="shared" si="3"/>
        <v>86.102645874023438</v>
      </c>
      <c r="Y11" s="3">
        <f t="shared" si="3"/>
        <v>86.752006530761719</v>
      </c>
      <c r="Z11" s="3">
        <f t="shared" si="3"/>
        <v>87.51715087890625</v>
      </c>
      <c r="AA11" s="3">
        <f t="shared" si="3"/>
        <v>87.940902709960938</v>
      </c>
      <c r="AB11" s="3">
        <f t="shared" si="3"/>
        <v>80.235450744628906</v>
      </c>
      <c r="AC11" s="3">
        <f t="shared" ref="AC11:AC16" si="4">+MIN(C11:W11)</f>
        <v>-235.14976501464844</v>
      </c>
      <c r="AE11" s="1">
        <f>+HLOOKUP($AC11,$C11:$AB$17,7,FALSE)</f>
        <v>0.93</v>
      </c>
    </row>
    <row r="12" spans="1:31" x14ac:dyDescent="0.25">
      <c r="A12" s="5">
        <f>+A11+1</f>
        <v>3</v>
      </c>
      <c r="B12" s="5" t="str">
        <f t="shared" ref="B12:B15" si="5">+B4</f>
        <v>VEL-DOM(5A) Con 4LT</v>
      </c>
      <c r="C12" s="3">
        <f t="shared" si="1"/>
        <v>-72.02288818359375</v>
      </c>
      <c r="D12" s="3">
        <f t="shared" si="1"/>
        <v>-110.24420166015625</v>
      </c>
      <c r="E12" s="3">
        <f t="shared" si="1"/>
        <v>-132.2933349609375</v>
      </c>
      <c r="F12" s="3">
        <f t="shared" si="1"/>
        <v>-148.96324157714844</v>
      </c>
      <c r="G12" s="3">
        <f t="shared" si="1"/>
        <v>-163.4422607421875</v>
      </c>
      <c r="H12" s="3">
        <f t="shared" si="1"/>
        <v>-176.11167907714844</v>
      </c>
      <c r="I12" s="3">
        <f t="shared" si="1"/>
        <v>-187.09762573242188</v>
      </c>
      <c r="J12" s="3">
        <f t="shared" si="2"/>
        <v>-199.37757873535156</v>
      </c>
      <c r="K12" s="3">
        <f t="shared" si="2"/>
        <v>-212.85235595703125</v>
      </c>
      <c r="L12" s="3">
        <f t="shared" si="2"/>
        <v>-218.33438110351563</v>
      </c>
      <c r="M12" s="3">
        <f t="shared" si="2"/>
        <v>-212.14688110351563</v>
      </c>
      <c r="N12" s="3">
        <f t="shared" si="2"/>
        <v>-204.06816101074219</v>
      </c>
      <c r="O12" s="3">
        <f t="shared" si="2"/>
        <v>-190.33221435546875</v>
      </c>
      <c r="P12" s="3">
        <f t="shared" si="3"/>
        <v>-178.62576293945313</v>
      </c>
      <c r="Q12" s="3">
        <f t="shared" si="3"/>
        <v>-166.44639587402344</v>
      </c>
      <c r="R12" s="3">
        <f t="shared" si="3"/>
        <v>-101.2935791015625</v>
      </c>
      <c r="S12" s="3">
        <f t="shared" si="3"/>
        <v>-33.953304290771484</v>
      </c>
      <c r="T12" s="3">
        <f t="shared" si="3"/>
        <v>34.797714233398438</v>
      </c>
      <c r="U12" s="3">
        <f t="shared" si="3"/>
        <v>70.891227722167969</v>
      </c>
      <c r="V12" s="3">
        <f t="shared" si="3"/>
        <v>87.717529296875</v>
      </c>
      <c r="W12" s="3">
        <f t="shared" si="3"/>
        <v>104.87488555908203</v>
      </c>
      <c r="X12" s="3">
        <f t="shared" si="3"/>
        <v>105.94541168212891</v>
      </c>
      <c r="Y12" s="3">
        <f t="shared" si="3"/>
        <v>108.58775329589844</v>
      </c>
      <c r="Z12" s="3">
        <f t="shared" si="3"/>
        <v>107.40809631347656</v>
      </c>
      <c r="AA12" s="3">
        <f t="shared" si="3"/>
        <v>108.22683715820313</v>
      </c>
      <c r="AB12" s="3">
        <f t="shared" si="3"/>
        <v>100.89491271972656</v>
      </c>
      <c r="AC12" s="3">
        <f t="shared" si="4"/>
        <v>-218.33438110351563</v>
      </c>
      <c r="AD12" s="3">
        <f>+$AC$11-AC12</f>
        <v>-16.815383911132813</v>
      </c>
      <c r="AE12" s="1">
        <f>+HLOOKUP($AC12,$C12:$AB$17,6,FALSE)</f>
        <v>0.94</v>
      </c>
    </row>
    <row r="13" spans="1:31" x14ac:dyDescent="0.25">
      <c r="A13" s="5">
        <f t="shared" ref="A13:A16" si="6">+A12+1</f>
        <v>4</v>
      </c>
      <c r="B13" s="5" t="str">
        <f t="shared" si="5"/>
        <v>ECO-BUR(2C) Con 4LT</v>
      </c>
      <c r="C13" s="3">
        <f t="shared" si="1"/>
        <v>23.313198089599609</v>
      </c>
      <c r="D13" s="3">
        <f t="shared" si="1"/>
        <v>-14.129342079162598</v>
      </c>
      <c r="E13" s="3">
        <f t="shared" si="1"/>
        <v>-42.372035980224609</v>
      </c>
      <c r="F13" s="3">
        <f t="shared" si="1"/>
        <v>-65.430740356445313</v>
      </c>
      <c r="G13" s="3">
        <f t="shared" si="1"/>
        <v>-85.893646240234375</v>
      </c>
      <c r="H13" s="3">
        <f t="shared" si="1"/>
        <v>-103.60650634765625</v>
      </c>
      <c r="I13" s="3">
        <f t="shared" si="2"/>
        <v>-121.71632385253906</v>
      </c>
      <c r="J13" s="3">
        <f t="shared" si="2"/>
        <v>-140.830810546875</v>
      </c>
      <c r="K13" s="3">
        <f t="shared" si="2"/>
        <v>-157.26263427734375</v>
      </c>
      <c r="L13" s="3">
        <f t="shared" si="2"/>
        <v>-169.78587341308594</v>
      </c>
      <c r="M13" s="3">
        <f t="shared" si="2"/>
        <v>-166.960205078125</v>
      </c>
      <c r="N13" s="3">
        <f t="shared" si="2"/>
        <v>-163.18405151367188</v>
      </c>
      <c r="O13" s="3">
        <f t="shared" si="2"/>
        <v>-156.237548828125</v>
      </c>
      <c r="P13" s="3">
        <f t="shared" si="3"/>
        <v>-144.16096496582031</v>
      </c>
      <c r="Q13" s="3">
        <f t="shared" si="3"/>
        <v>-134.63987731933594</v>
      </c>
      <c r="R13" s="3">
        <f t="shared" si="3"/>
        <v>-99.608612060546875</v>
      </c>
      <c r="S13" s="3">
        <f t="shared" si="3"/>
        <v>-32.261322021484375</v>
      </c>
      <c r="T13" s="3">
        <f t="shared" si="3"/>
        <v>36.496696472167969</v>
      </c>
      <c r="U13" s="3">
        <f t="shared" si="3"/>
        <v>101.38295745849609</v>
      </c>
      <c r="V13" s="3">
        <f t="shared" si="3"/>
        <v>115.44752502441406</v>
      </c>
      <c r="W13" s="3">
        <f t="shared" si="3"/>
        <v>130.30474853515625</v>
      </c>
      <c r="X13" s="3">
        <f t="shared" si="3"/>
        <v>144.35643005371094</v>
      </c>
      <c r="Y13" s="3">
        <f t="shared" si="3"/>
        <v>144.13938903808594</v>
      </c>
      <c r="Z13" s="3">
        <f t="shared" si="3"/>
        <v>146.146240234375</v>
      </c>
      <c r="AA13" s="3">
        <f t="shared" si="3"/>
        <v>144.53041076660156</v>
      </c>
      <c r="AB13" s="3">
        <f t="shared" si="3"/>
        <v>144.29801940917969</v>
      </c>
      <c r="AC13" s="3">
        <f t="shared" si="4"/>
        <v>-169.78587341308594</v>
      </c>
      <c r="AD13" s="3">
        <f t="shared" ref="AD13:AD16" si="7">+$AC$11-AC13</f>
        <v>-65.3638916015625</v>
      </c>
      <c r="AE13" s="1">
        <f>+HLOOKUP($AC13,$C13:$AB$17,5,FALSE)</f>
        <v>0.94</v>
      </c>
    </row>
    <row r="14" spans="1:31" x14ac:dyDescent="0.25">
      <c r="A14" s="5">
        <f t="shared" si="6"/>
        <v>5</v>
      </c>
      <c r="B14" s="5" t="str">
        <f t="shared" si="5"/>
        <v>BASE Sin 4LT</v>
      </c>
      <c r="C14" s="3"/>
      <c r="D14" s="3"/>
      <c r="E14" s="3"/>
      <c r="F14" s="3"/>
      <c r="G14" s="3"/>
      <c r="H14" s="3"/>
      <c r="I14" s="3"/>
      <c r="J14" s="3">
        <f t="shared" si="2"/>
        <v>-51.783622741699219</v>
      </c>
      <c r="K14" s="3">
        <f t="shared" si="2"/>
        <v>-100.43231201171875</v>
      </c>
      <c r="L14" s="3">
        <f t="shared" si="2"/>
        <v>-118.32572174072266</v>
      </c>
      <c r="M14" s="3">
        <f t="shared" si="2"/>
        <v>-115.6795654296875</v>
      </c>
      <c r="N14" s="3">
        <f t="shared" si="2"/>
        <v>-110.52650451660156</v>
      </c>
      <c r="O14" s="3">
        <f t="shared" si="2"/>
        <v>-104.3206787109375</v>
      </c>
      <c r="P14" s="3">
        <f t="shared" si="3"/>
        <v>-97.134796142578125</v>
      </c>
      <c r="Q14" s="3">
        <f t="shared" si="3"/>
        <v>-87.012474060058594</v>
      </c>
      <c r="R14" s="3">
        <f t="shared" si="3"/>
        <v>-64.256011962890625</v>
      </c>
      <c r="S14" s="3">
        <f t="shared" si="3"/>
        <v>-40.789783477783203</v>
      </c>
      <c r="T14" s="3">
        <f t="shared" si="3"/>
        <v>6.5706262588500977</v>
      </c>
      <c r="U14" s="3">
        <f t="shared" si="3"/>
        <v>76.453033447265625</v>
      </c>
      <c r="V14" s="3">
        <f t="shared" si="3"/>
        <v>147.74461364746094</v>
      </c>
      <c r="W14" s="3">
        <f t="shared" si="3"/>
        <v>213.86917114257813</v>
      </c>
      <c r="X14" s="3">
        <f t="shared" si="3"/>
        <v>242.23777770996094</v>
      </c>
      <c r="Y14" s="3">
        <f t="shared" si="3"/>
        <v>271.3057861328125</v>
      </c>
      <c r="Z14" s="3">
        <f t="shared" si="3"/>
        <v>300.51885986328125</v>
      </c>
      <c r="AA14" s="3">
        <f t="shared" si="3"/>
        <v>330.31356811523438</v>
      </c>
      <c r="AB14" s="3">
        <f t="shared" si="3"/>
        <v>360.79449462890625</v>
      </c>
      <c r="AC14" s="3">
        <f t="shared" si="4"/>
        <v>-118.32572174072266</v>
      </c>
      <c r="AD14" s="3">
        <f t="shared" si="7"/>
        <v>-116.82404327392578</v>
      </c>
      <c r="AE14" s="1">
        <f>+HLOOKUP($AC14,$C14:$AB$17,4,FALSE)</f>
        <v>0.94</v>
      </c>
    </row>
    <row r="15" spans="1:31" x14ac:dyDescent="0.25">
      <c r="A15" s="5">
        <f t="shared" si="6"/>
        <v>6</v>
      </c>
      <c r="B15" s="5" t="str">
        <f t="shared" si="5"/>
        <v>VEL-DOM(5A) Sin 4LT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>
        <f t="shared" si="3"/>
        <v>20.76171875</v>
      </c>
      <c r="Q15" s="3">
        <f t="shared" si="3"/>
        <v>1.6164757013320923</v>
      </c>
      <c r="R15" s="3">
        <f t="shared" si="3"/>
        <v>-4.4466829299926758</v>
      </c>
      <c r="S15" s="3">
        <f t="shared" si="3"/>
        <v>-0.39016148447990417</v>
      </c>
      <c r="T15" s="3">
        <f t="shared" si="3"/>
        <v>8.0706443786621094</v>
      </c>
      <c r="U15" s="3">
        <f t="shared" si="3"/>
        <v>77.900680541992188</v>
      </c>
      <c r="V15" s="3">
        <f t="shared" si="3"/>
        <v>149.14268493652344</v>
      </c>
      <c r="W15" s="3">
        <f t="shared" si="3"/>
        <v>221.79637145996094</v>
      </c>
      <c r="X15" s="3">
        <f t="shared" si="3"/>
        <v>249.24913024902344</v>
      </c>
      <c r="Y15" s="3">
        <f t="shared" si="3"/>
        <v>271.3057861328125</v>
      </c>
      <c r="Z15" s="3">
        <f t="shared" si="3"/>
        <v>300.51889038085938</v>
      </c>
      <c r="AA15" s="3">
        <f t="shared" si="3"/>
        <v>330.31356811523438</v>
      </c>
      <c r="AB15" s="3">
        <f t="shared" si="3"/>
        <v>360.79446411132813</v>
      </c>
      <c r="AC15" s="3">
        <f t="shared" si="4"/>
        <v>-4.4466829299926758</v>
      </c>
      <c r="AD15" s="3">
        <f t="shared" si="7"/>
        <v>-230.70308208465576</v>
      </c>
      <c r="AE15" s="1">
        <f>+HLOOKUP($AC15,$C15:$AB$17,3,FALSE)</f>
        <v>1</v>
      </c>
    </row>
    <row r="16" spans="1:31" x14ac:dyDescent="0.25">
      <c r="A16" s="5">
        <f t="shared" si="6"/>
        <v>7</v>
      </c>
      <c r="B16" s="5" t="str">
        <f>+B8</f>
        <v>ECO-BUR(2C) Sin 4LT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>
        <f t="shared" si="2"/>
        <v>1.2002220153808594</v>
      </c>
      <c r="N16" s="3">
        <f t="shared" si="2"/>
        <v>-16.763206481933594</v>
      </c>
      <c r="O16" s="3">
        <f t="shared" si="2"/>
        <v>-16.836212158203125</v>
      </c>
      <c r="P16" s="3">
        <f t="shared" si="3"/>
        <v>-13.408679008483887</v>
      </c>
      <c r="Q16" s="3">
        <f t="shared" si="3"/>
        <v>-7.3959856033325195</v>
      </c>
      <c r="R16" s="3">
        <f t="shared" si="3"/>
        <v>-0.44214585423469543</v>
      </c>
      <c r="S16" s="3">
        <f t="shared" si="3"/>
        <v>7.1732773780822754</v>
      </c>
      <c r="T16" s="3">
        <f t="shared" si="3"/>
        <v>15.91816234588623</v>
      </c>
      <c r="U16" s="3">
        <f t="shared" si="3"/>
        <v>78.503143310546875</v>
      </c>
      <c r="V16" s="3">
        <f t="shared" si="3"/>
        <v>149.75692749023438</v>
      </c>
      <c r="W16" s="3">
        <f t="shared" si="3"/>
        <v>222.431640625</v>
      </c>
      <c r="X16" s="3">
        <f t="shared" si="3"/>
        <v>270.3406982421875</v>
      </c>
      <c r="Y16" s="3">
        <f t="shared" si="3"/>
        <v>297.58529663085938</v>
      </c>
      <c r="Z16" s="3">
        <f t="shared" si="3"/>
        <v>325.31610107421875</v>
      </c>
      <c r="AA16" s="3">
        <f t="shared" si="3"/>
        <v>353.20767211914063</v>
      </c>
      <c r="AB16" s="3">
        <f t="shared" si="3"/>
        <v>381.775390625</v>
      </c>
      <c r="AC16" s="3">
        <f t="shared" si="4"/>
        <v>-16.836212158203125</v>
      </c>
      <c r="AD16" s="3">
        <f t="shared" si="7"/>
        <v>-218.31355285644531</v>
      </c>
      <c r="AE16" s="1">
        <f>+HLOOKUP($AC16,$C16:$AB$17,2,FALSE)</f>
        <v>0.97</v>
      </c>
    </row>
    <row r="17" spans="3:28" x14ac:dyDescent="0.25">
      <c r="C17" s="3">
        <f>+C10</f>
        <v>0.85</v>
      </c>
      <c r="D17" s="3">
        <f t="shared" ref="D17:AB17" si="8">+D10</f>
        <v>0.86</v>
      </c>
      <c r="E17" s="3">
        <f t="shared" si="8"/>
        <v>0.87</v>
      </c>
      <c r="F17" s="3">
        <f t="shared" si="8"/>
        <v>0.88</v>
      </c>
      <c r="G17" s="3">
        <f t="shared" si="8"/>
        <v>0.89</v>
      </c>
      <c r="H17" s="3">
        <f t="shared" si="8"/>
        <v>0.9</v>
      </c>
      <c r="I17" s="3">
        <f t="shared" si="8"/>
        <v>0.91</v>
      </c>
      <c r="J17" s="3">
        <f t="shared" si="8"/>
        <v>0.92</v>
      </c>
      <c r="K17" s="3">
        <f t="shared" si="8"/>
        <v>0.93</v>
      </c>
      <c r="L17" s="3">
        <f t="shared" si="8"/>
        <v>0.94</v>
      </c>
      <c r="M17" s="3">
        <f t="shared" si="8"/>
        <v>0.95</v>
      </c>
      <c r="N17" s="3">
        <f t="shared" si="8"/>
        <v>0.96</v>
      </c>
      <c r="O17" s="3">
        <f t="shared" si="8"/>
        <v>0.97</v>
      </c>
      <c r="P17" s="3">
        <f t="shared" si="8"/>
        <v>0.98</v>
      </c>
      <c r="Q17" s="3">
        <f t="shared" si="8"/>
        <v>0.99</v>
      </c>
      <c r="R17" s="3">
        <f t="shared" si="8"/>
        <v>1</v>
      </c>
      <c r="S17" s="3">
        <f t="shared" si="8"/>
        <v>1.01</v>
      </c>
      <c r="T17" s="3">
        <f t="shared" si="8"/>
        <v>1.02</v>
      </c>
      <c r="U17" s="3">
        <f t="shared" si="8"/>
        <v>1.03</v>
      </c>
      <c r="V17" s="3">
        <f t="shared" si="8"/>
        <v>1.04</v>
      </c>
      <c r="W17" s="3">
        <f t="shared" si="8"/>
        <v>1.05</v>
      </c>
      <c r="X17" s="3">
        <f t="shared" si="8"/>
        <v>1.06</v>
      </c>
      <c r="Y17" s="3">
        <f t="shared" si="8"/>
        <v>1.07</v>
      </c>
      <c r="Z17" s="3">
        <f t="shared" si="8"/>
        <v>1.08</v>
      </c>
      <c r="AA17" s="3">
        <f t="shared" si="8"/>
        <v>1.0900000000000001</v>
      </c>
      <c r="AB17" s="3">
        <f t="shared" si="8"/>
        <v>1.1000000000000001</v>
      </c>
    </row>
    <row r="18" spans="3:28" x14ac:dyDescent="0.25">
      <c r="C18" s="3"/>
      <c r="D18" s="3"/>
    </row>
  </sheetData>
  <mergeCells count="2">
    <mergeCell ref="A2:B2"/>
    <mergeCell ref="A10:B10"/>
  </mergeCells>
  <conditionalFormatting sqref="C11:AB16">
    <cfRule type="cellIs" dxfId="7" priority="4" operator="equal">
      <formula>$AC11</formula>
    </cfRule>
  </conditionalFormatting>
  <conditionalFormatting sqref="C3:AB3 Q4:W8">
    <cfRule type="cellIs" dxfId="6" priority="3" operator="equal">
      <formula>$AC3</formula>
    </cfRule>
  </conditionalFormatting>
  <conditionalFormatting sqref="C4:P6 X4:AB6">
    <cfRule type="cellIs" dxfId="5" priority="2" operator="equal">
      <formula>$AC4</formula>
    </cfRule>
  </conditionalFormatting>
  <conditionalFormatting sqref="C7:P8 X7:AB8">
    <cfRule type="cellIs" dxfId="4" priority="1" operator="equal">
      <formula>$AC7</formula>
    </cfRule>
  </conditionalFormatting>
  <pageMargins left="1" right="1" top="0.5" bottom="0.5" header="0.25" footer="0.25"/>
  <pageSetup scale="83" orientation="landscape" r:id="rId1"/>
  <headerFooter>
    <oddHeader>&amp;C&amp;D:&amp;A</oddHeader>
    <oddFooter>&amp;L&amp;P of &amp;F&amp;R&amp;R, &amp;S</oddFooter>
  </headerFooter>
  <colBreaks count="1" manualBreakCount="1">
    <brk id="19" max="19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zoomScale="85" zoomScaleNormal="85" workbookViewId="0">
      <selection activeCell="C15" sqref="C15"/>
    </sheetView>
  </sheetViews>
  <sheetFormatPr baseColWidth="10" defaultColWidth="11.42578125" defaultRowHeight="13.5" x14ac:dyDescent="0.25"/>
  <cols>
    <col min="1" max="1" width="5.5703125" style="1" bestFit="1" customWidth="1"/>
    <col min="2" max="2" width="25.7109375" style="1" bestFit="1" customWidth="1"/>
    <col min="3" max="16384" width="11.42578125" style="1"/>
  </cols>
  <sheetData>
    <row r="1" spans="1:31" ht="16.5" x14ac:dyDescent="0.3">
      <c r="C1" s="2" t="s">
        <v>0</v>
      </c>
      <c r="D1" s="2"/>
    </row>
    <row r="2" spans="1:31" ht="15" customHeight="1" x14ac:dyDescent="0.25">
      <c r="A2" s="21" t="s">
        <v>1</v>
      </c>
      <c r="B2" s="21"/>
      <c r="C2" s="4">
        <v>1.1000000000000001</v>
      </c>
      <c r="D2" s="4">
        <v>1.0900000000000001</v>
      </c>
      <c r="E2" s="4">
        <v>1.08</v>
      </c>
      <c r="F2" s="4">
        <v>1.07</v>
      </c>
      <c r="G2" s="4">
        <v>1.06</v>
      </c>
      <c r="H2" s="4">
        <v>1.05</v>
      </c>
      <c r="I2" s="4">
        <v>1.04</v>
      </c>
      <c r="J2" s="4">
        <v>1.03</v>
      </c>
      <c r="K2" s="4">
        <v>1.02</v>
      </c>
      <c r="L2" s="4">
        <v>1.01</v>
      </c>
      <c r="M2" s="4">
        <v>1</v>
      </c>
      <c r="N2" s="4">
        <v>0.99</v>
      </c>
      <c r="O2" s="4">
        <v>0.98</v>
      </c>
      <c r="P2" s="4">
        <v>0.97</v>
      </c>
      <c r="Q2" s="4">
        <v>0.96</v>
      </c>
      <c r="R2" s="4">
        <v>0.95</v>
      </c>
      <c r="S2" s="4">
        <v>0.94</v>
      </c>
      <c r="T2" s="4">
        <v>0.93</v>
      </c>
      <c r="U2" s="4">
        <v>0.92</v>
      </c>
      <c r="V2" s="4">
        <v>0.91</v>
      </c>
      <c r="W2" s="4">
        <v>0.9</v>
      </c>
      <c r="X2" s="4">
        <v>0.89</v>
      </c>
      <c r="Y2" s="4">
        <v>0.88</v>
      </c>
      <c r="Z2" s="4">
        <v>0.87</v>
      </c>
      <c r="AA2" s="4">
        <v>0.86</v>
      </c>
      <c r="AB2" s="4">
        <v>0.85</v>
      </c>
      <c r="AC2" s="1" t="s">
        <v>2</v>
      </c>
    </row>
    <row r="3" spans="1:31" x14ac:dyDescent="0.25">
      <c r="A3" s="5">
        <v>6005</v>
      </c>
      <c r="B3" s="5" t="s">
        <v>10</v>
      </c>
      <c r="C3" s="3">
        <v>81.351539611816406</v>
      </c>
      <c r="D3" s="3">
        <v>91.167472839355469</v>
      </c>
      <c r="E3" s="3">
        <v>96.013748168945313</v>
      </c>
      <c r="F3" s="3">
        <v>95.951766967773438</v>
      </c>
      <c r="G3" s="3">
        <v>95.422256469726563</v>
      </c>
      <c r="H3" s="3">
        <v>95.312240600585938</v>
      </c>
      <c r="I3" s="3">
        <v>94.518814086914063</v>
      </c>
      <c r="J3" s="3">
        <v>71.487236022949219</v>
      </c>
      <c r="K3" s="3">
        <v>-22.001604080200195</v>
      </c>
      <c r="L3" s="3">
        <v>-138.69252014160156</v>
      </c>
      <c r="M3" s="3">
        <v>-243.99722290039063</v>
      </c>
      <c r="N3" s="3">
        <v>-266.73468017578125</v>
      </c>
      <c r="O3" s="3">
        <v>-292.01803588867188</v>
      </c>
      <c r="P3" s="3">
        <v>-294.79742431640625</v>
      </c>
      <c r="Q3" s="3">
        <v>-284.45556640625</v>
      </c>
      <c r="R3" s="3">
        <v>-269.52706909179688</v>
      </c>
      <c r="S3" s="3">
        <v>-254.9329833984375</v>
      </c>
      <c r="T3" s="3">
        <v>-240.20928955078125</v>
      </c>
      <c r="U3" s="3">
        <v>-223.36930847167969</v>
      </c>
      <c r="V3" s="3">
        <v>-204.13140869140625</v>
      </c>
      <c r="W3" s="3">
        <v>-179.82875061035156</v>
      </c>
      <c r="X3" s="3">
        <v>-145.53877258300781</v>
      </c>
      <c r="Y3" s="3">
        <v>-97.386993408203125</v>
      </c>
      <c r="Z3" s="3">
        <v>-42.314960479736328</v>
      </c>
      <c r="AA3" s="3">
        <v>19.295129776000977</v>
      </c>
      <c r="AB3" s="3">
        <v>85.173049926757813</v>
      </c>
      <c r="AC3" s="3">
        <f t="shared" ref="AC3:AC8" si="0">+MIN(C3:W3)</f>
        <v>-294.79742431640625</v>
      </c>
    </row>
    <row r="4" spans="1:31" x14ac:dyDescent="0.25">
      <c r="A4" s="5">
        <v>6005</v>
      </c>
      <c r="B4" s="5" t="s">
        <v>13</v>
      </c>
      <c r="C4" s="3">
        <v>99.361854553222656</v>
      </c>
      <c r="D4" s="3">
        <v>111.48067474365234</v>
      </c>
      <c r="E4" s="3">
        <v>117.04307556152344</v>
      </c>
      <c r="F4" s="3">
        <v>117.78814697265625</v>
      </c>
      <c r="G4" s="3">
        <v>118.55050659179688</v>
      </c>
      <c r="H4" s="3">
        <v>117.26274108886719</v>
      </c>
      <c r="I4" s="3">
        <v>115.11881256103516</v>
      </c>
      <c r="J4" s="3">
        <v>85.532554626464844</v>
      </c>
      <c r="K4" s="3">
        <v>-20.821760177612305</v>
      </c>
      <c r="L4" s="3">
        <v>-137.53645324707031</v>
      </c>
      <c r="M4" s="3">
        <v>-230.065185546875</v>
      </c>
      <c r="N4" s="3">
        <v>-252.46980285644531</v>
      </c>
      <c r="O4" s="3">
        <v>-277.57089233398438</v>
      </c>
      <c r="P4" s="3">
        <v>-268.0413818359375</v>
      </c>
      <c r="Q4" s="3">
        <v>-256.53292846679688</v>
      </c>
      <c r="R4" s="3">
        <v>-240.80581665039063</v>
      </c>
      <c r="S4" s="3">
        <v>-226.62501525878906</v>
      </c>
      <c r="T4" s="3">
        <v>-210.51541137695313</v>
      </c>
      <c r="U4" s="3">
        <v>-191.92543029785156</v>
      </c>
      <c r="V4" s="3">
        <v>-169.36524963378906</v>
      </c>
      <c r="W4" s="3">
        <v>-138.70735168457031</v>
      </c>
      <c r="X4" s="3">
        <v>-94.320869445800781</v>
      </c>
      <c r="Y4" s="3">
        <v>-39.058265686035156</v>
      </c>
      <c r="Z4" s="3">
        <v>27.400407791137695</v>
      </c>
      <c r="AA4" s="3">
        <v>104.951904296875</v>
      </c>
      <c r="AB4" s="3">
        <v>190.55538940429688</v>
      </c>
      <c r="AC4" s="3">
        <f t="shared" si="0"/>
        <v>-277.57089233398438</v>
      </c>
    </row>
    <row r="5" spans="1:31" x14ac:dyDescent="0.25">
      <c r="A5" s="5">
        <v>6005</v>
      </c>
      <c r="B5" s="5" t="s">
        <v>11</v>
      </c>
      <c r="C5" s="3">
        <v>142.19691467285156</v>
      </c>
      <c r="D5" s="3">
        <v>154.47213745117188</v>
      </c>
      <c r="E5" s="3">
        <v>157.8707275390625</v>
      </c>
      <c r="F5" s="3">
        <v>158.24794006347656</v>
      </c>
      <c r="G5" s="3">
        <v>160.49745178222656</v>
      </c>
      <c r="H5" s="3">
        <v>159.11134338378906</v>
      </c>
      <c r="I5" s="3">
        <v>155.61265563964844</v>
      </c>
      <c r="J5" s="3">
        <v>129.76577758789063</v>
      </c>
      <c r="K5" s="3">
        <v>11.15931224822998</v>
      </c>
      <c r="L5" s="3">
        <v>-104.98561859130859</v>
      </c>
      <c r="M5" s="3">
        <v>-178.22810363769531</v>
      </c>
      <c r="N5" s="3">
        <v>-195.38896179199219</v>
      </c>
      <c r="O5" s="3">
        <v>-215.77186584472656</v>
      </c>
      <c r="P5" s="3">
        <v>-213.43295288085938</v>
      </c>
      <c r="Q5" s="3">
        <v>-196.49261474609375</v>
      </c>
      <c r="R5" s="3">
        <v>-174.01005554199219</v>
      </c>
      <c r="S5" s="3">
        <v>-151.10848999023438</v>
      </c>
      <c r="T5" s="3">
        <v>-129.15902709960938</v>
      </c>
      <c r="U5" s="3">
        <v>-104.93514251708984</v>
      </c>
      <c r="V5" s="3">
        <v>-77.840431213378906</v>
      </c>
      <c r="W5" s="3">
        <v>-46.254493713378906</v>
      </c>
      <c r="X5" s="3">
        <v>-8.2229928970336914</v>
      </c>
      <c r="Y5" s="3">
        <v>38.944057464599609</v>
      </c>
      <c r="Z5" s="3">
        <v>98.83526611328125</v>
      </c>
      <c r="AA5" s="3">
        <v>168.25469970703125</v>
      </c>
      <c r="AB5" s="3">
        <v>239.22000122070313</v>
      </c>
      <c r="AC5" s="3">
        <f t="shared" si="0"/>
        <v>-215.77186584472656</v>
      </c>
    </row>
    <row r="6" spans="1:31" x14ac:dyDescent="0.25">
      <c r="A6" s="5">
        <v>6005</v>
      </c>
      <c r="B6" s="5" t="s">
        <v>12</v>
      </c>
      <c r="C6" s="3">
        <v>441.76412963867188</v>
      </c>
      <c r="D6" s="3">
        <v>447.46646118164063</v>
      </c>
      <c r="E6" s="3">
        <v>447.05987548828125</v>
      </c>
      <c r="F6" s="3">
        <v>428.69610595703125</v>
      </c>
      <c r="G6" s="3">
        <v>386.4229736328125</v>
      </c>
      <c r="H6" s="3">
        <v>337.27664184570313</v>
      </c>
      <c r="I6" s="3">
        <v>288.52096557617188</v>
      </c>
      <c r="J6" s="3">
        <v>185.6041259765625</v>
      </c>
      <c r="K6" s="3">
        <v>67.416252136230469</v>
      </c>
      <c r="L6" s="3">
        <v>-42.367805480957031</v>
      </c>
      <c r="M6" s="3">
        <v>-83.996307373046875</v>
      </c>
      <c r="N6" s="3">
        <v>-96.905349731445313</v>
      </c>
      <c r="O6" s="3">
        <v>-105.67033386230469</v>
      </c>
      <c r="P6" s="3">
        <v>-113.62007904052734</v>
      </c>
      <c r="Q6" s="3">
        <v>-120.11449432373047</v>
      </c>
      <c r="R6" s="3">
        <v>-122.43394470214844</v>
      </c>
      <c r="S6" s="3">
        <v>-107.12237548828125</v>
      </c>
      <c r="T6" s="3">
        <v>-74.174812316894531</v>
      </c>
      <c r="U6" s="3">
        <v>-26.495101928710938</v>
      </c>
      <c r="V6" s="3">
        <v>40.501922607421875</v>
      </c>
      <c r="W6" s="3">
        <v>138.683837890625</v>
      </c>
      <c r="X6" s="3">
        <v>287.48574829101563</v>
      </c>
      <c r="Y6" s="3"/>
      <c r="Z6" s="3"/>
      <c r="AA6" s="3"/>
      <c r="AB6" s="3"/>
      <c r="AC6" s="3">
        <f t="shared" si="0"/>
        <v>-122.43394470214844</v>
      </c>
    </row>
    <row r="7" spans="1:31" x14ac:dyDescent="0.25">
      <c r="A7" s="5">
        <v>6005</v>
      </c>
      <c r="B7" s="5" t="s">
        <v>14</v>
      </c>
      <c r="C7" s="3">
        <v>515.64093017578125</v>
      </c>
      <c r="D7" s="3">
        <v>520.74346923828125</v>
      </c>
      <c r="E7" s="3">
        <v>487.04806518554688</v>
      </c>
      <c r="F7" s="3">
        <v>436.60650634765625</v>
      </c>
      <c r="G7" s="3">
        <v>386.42233276367188</v>
      </c>
      <c r="H7" s="3">
        <v>337.276611328125</v>
      </c>
      <c r="I7" s="3">
        <v>288.52096557617188</v>
      </c>
      <c r="J7" s="3">
        <v>185.6041259765625</v>
      </c>
      <c r="K7" s="3">
        <v>80.403762817382813</v>
      </c>
      <c r="L7" s="3">
        <v>3.2698302268981934</v>
      </c>
      <c r="M7" s="3">
        <v>-1.8383046388626099</v>
      </c>
      <c r="N7" s="3">
        <v>-4.3402514457702637</v>
      </c>
      <c r="O7" s="3">
        <v>3.4091911315917969</v>
      </c>
      <c r="P7" s="3">
        <v>16.475618362426758</v>
      </c>
      <c r="Q7" s="3">
        <v>49.48236083984375</v>
      </c>
      <c r="Z7" s="3"/>
      <c r="AA7" s="3"/>
      <c r="AC7" s="3">
        <f t="shared" si="0"/>
        <v>-4.3402514457702637</v>
      </c>
    </row>
    <row r="8" spans="1:31" x14ac:dyDescent="0.25">
      <c r="A8" s="5">
        <v>6005</v>
      </c>
      <c r="B8" s="5" t="s">
        <v>15</v>
      </c>
      <c r="C8" s="3">
        <v>521.88818359375</v>
      </c>
      <c r="D8" s="3">
        <v>529.47357177734375</v>
      </c>
      <c r="E8" s="3">
        <v>517.28076171875</v>
      </c>
      <c r="F8" s="3">
        <v>472.70822143554688</v>
      </c>
      <c r="G8" s="3">
        <v>426.63015747070313</v>
      </c>
      <c r="H8" s="3">
        <v>381.54144287109375</v>
      </c>
      <c r="I8" s="3">
        <v>336.78616333007813</v>
      </c>
      <c r="J8" s="3">
        <v>230.74192810058594</v>
      </c>
      <c r="K8" s="3">
        <v>113.42790222167969</v>
      </c>
      <c r="L8" s="3">
        <v>15.668614387512207</v>
      </c>
      <c r="M8" s="3">
        <v>6.0972886085510254</v>
      </c>
      <c r="N8" s="3">
        <v>-1.9592950344085693</v>
      </c>
      <c r="O8" s="3">
        <v>-9.4352350234985352</v>
      </c>
      <c r="P8" s="3">
        <v>-15.020402908325195</v>
      </c>
      <c r="Q8" s="3">
        <v>-16.712989807128906</v>
      </c>
      <c r="R8" s="3">
        <v>-14.784824371337891</v>
      </c>
      <c r="S8" s="3">
        <v>9.1879873275756836</v>
      </c>
      <c r="T8" s="3">
        <v>51.441616058349609</v>
      </c>
      <c r="U8" s="3">
        <v>131.9764404296875</v>
      </c>
      <c r="V8" s="3">
        <v>272.88858032226563</v>
      </c>
      <c r="AC8" s="3">
        <f t="shared" si="0"/>
        <v>-16.712989807128906</v>
      </c>
    </row>
    <row r="9" spans="1:31" ht="16.5" x14ac:dyDescent="0.3">
      <c r="C9" s="2"/>
      <c r="D9" s="2"/>
    </row>
    <row r="10" spans="1:31" ht="15" customHeight="1" x14ac:dyDescent="0.25">
      <c r="A10" s="21" t="s">
        <v>1</v>
      </c>
      <c r="B10" s="21"/>
      <c r="C10" s="4">
        <v>0.85</v>
      </c>
      <c r="D10" s="4">
        <v>0.86</v>
      </c>
      <c r="E10" s="4">
        <v>0.87</v>
      </c>
      <c r="F10" s="4">
        <v>0.88</v>
      </c>
      <c r="G10" s="4">
        <v>0.89</v>
      </c>
      <c r="H10" s="4">
        <v>0.9</v>
      </c>
      <c r="I10" s="4">
        <v>0.91</v>
      </c>
      <c r="J10" s="4">
        <v>0.92</v>
      </c>
      <c r="K10" s="4">
        <v>0.93</v>
      </c>
      <c r="L10" s="4">
        <v>0.94</v>
      </c>
      <c r="M10" s="4">
        <v>0.95</v>
      </c>
      <c r="N10" s="4">
        <v>0.96</v>
      </c>
      <c r="O10" s="4">
        <v>0.97</v>
      </c>
      <c r="P10" s="4">
        <v>0.98</v>
      </c>
      <c r="Q10" s="4">
        <v>0.99</v>
      </c>
      <c r="R10" s="4">
        <v>1</v>
      </c>
      <c r="S10" s="4">
        <v>1.01</v>
      </c>
      <c r="T10" s="4">
        <v>1.02</v>
      </c>
      <c r="U10" s="4">
        <v>1.03</v>
      </c>
      <c r="V10" s="4">
        <v>1.04</v>
      </c>
      <c r="W10" s="4">
        <v>1.05</v>
      </c>
      <c r="X10" s="4">
        <v>1.06</v>
      </c>
      <c r="Y10" s="4">
        <v>1.07</v>
      </c>
      <c r="Z10" s="4">
        <v>1.08</v>
      </c>
      <c r="AA10" s="4">
        <v>1.0900000000000001</v>
      </c>
      <c r="AB10" s="4">
        <v>1.1000000000000001</v>
      </c>
      <c r="AC10" s="1" t="s">
        <v>2</v>
      </c>
    </row>
    <row r="11" spans="1:31" x14ac:dyDescent="0.25">
      <c r="A11" s="5">
        <v>2</v>
      </c>
      <c r="B11" s="5" t="str">
        <f>+B3</f>
        <v>BASE Con 4LT</v>
      </c>
      <c r="C11" s="3">
        <f t="shared" ref="C11:O16" si="1">+HLOOKUP(C$10,$C$2:$AB$8,$A11,FALSE)</f>
        <v>85.173049926757813</v>
      </c>
      <c r="D11" s="3">
        <f t="shared" si="1"/>
        <v>19.295129776000977</v>
      </c>
      <c r="E11" s="3">
        <f t="shared" si="1"/>
        <v>-42.314960479736328</v>
      </c>
      <c r="F11" s="3">
        <f t="shared" si="1"/>
        <v>-97.386993408203125</v>
      </c>
      <c r="G11" s="3">
        <f t="shared" si="1"/>
        <v>-145.53877258300781</v>
      </c>
      <c r="H11" s="3">
        <f t="shared" si="1"/>
        <v>-179.82875061035156</v>
      </c>
      <c r="I11" s="3">
        <f t="shared" si="1"/>
        <v>-204.13140869140625</v>
      </c>
      <c r="J11" s="3">
        <f t="shared" si="1"/>
        <v>-223.36930847167969</v>
      </c>
      <c r="K11" s="3">
        <f t="shared" si="1"/>
        <v>-240.20928955078125</v>
      </c>
      <c r="L11" s="3">
        <f t="shared" si="1"/>
        <v>-254.9329833984375</v>
      </c>
      <c r="M11" s="3">
        <f t="shared" si="1"/>
        <v>-269.52706909179688</v>
      </c>
      <c r="N11" s="3">
        <f>+HLOOKUP(N$10,$C$2:$AB$8,$A11,FALSE)</f>
        <v>-284.45556640625</v>
      </c>
      <c r="O11" s="3">
        <f>+HLOOKUP(O$10,$C$2:$AB$8,$A11,FALSE)</f>
        <v>-294.79742431640625</v>
      </c>
      <c r="P11" s="3">
        <f t="shared" ref="P11:AB16" si="2">+HLOOKUP(P$10,$C$2:$AB$8,$A11,FALSE)</f>
        <v>-292.01803588867188</v>
      </c>
      <c r="Q11" s="3">
        <f t="shared" si="2"/>
        <v>-266.73468017578125</v>
      </c>
      <c r="R11" s="3">
        <f t="shared" si="2"/>
        <v>-243.99722290039063</v>
      </c>
      <c r="S11" s="3">
        <f t="shared" si="2"/>
        <v>-138.69252014160156</v>
      </c>
      <c r="T11" s="3">
        <f t="shared" si="2"/>
        <v>-22.001604080200195</v>
      </c>
      <c r="U11" s="3">
        <f t="shared" si="2"/>
        <v>71.487236022949219</v>
      </c>
      <c r="V11" s="3">
        <f t="shared" si="2"/>
        <v>94.518814086914063</v>
      </c>
      <c r="W11" s="3">
        <f t="shared" si="2"/>
        <v>95.312240600585938</v>
      </c>
      <c r="X11" s="3">
        <f t="shared" si="2"/>
        <v>95.422256469726563</v>
      </c>
      <c r="Y11" s="3">
        <f t="shared" si="2"/>
        <v>95.951766967773438</v>
      </c>
      <c r="Z11" s="3">
        <f t="shared" si="2"/>
        <v>96.013748168945313</v>
      </c>
      <c r="AA11" s="3">
        <f t="shared" si="2"/>
        <v>91.167472839355469</v>
      </c>
      <c r="AB11" s="3">
        <f t="shared" si="2"/>
        <v>81.351539611816406</v>
      </c>
      <c r="AC11" s="3">
        <f>+MIN(C11:AB11)</f>
        <v>-294.79742431640625</v>
      </c>
      <c r="AE11" s="1">
        <f>+HLOOKUP($AC11,$C11:$AB$17,7,FALSE)</f>
        <v>0.97</v>
      </c>
    </row>
    <row r="12" spans="1:31" x14ac:dyDescent="0.25">
      <c r="A12" s="5">
        <f>+A11+1</f>
        <v>3</v>
      </c>
      <c r="B12" s="5" t="str">
        <f t="shared" ref="B12:B15" si="3">+B4</f>
        <v>VEL-DOM(5A) Con 4LT</v>
      </c>
      <c r="C12" s="3">
        <f t="shared" si="1"/>
        <v>190.55538940429688</v>
      </c>
      <c r="D12" s="3">
        <f t="shared" si="1"/>
        <v>104.951904296875</v>
      </c>
      <c r="E12" s="3">
        <f t="shared" si="1"/>
        <v>27.400407791137695</v>
      </c>
      <c r="F12" s="3">
        <f t="shared" si="1"/>
        <v>-39.058265686035156</v>
      </c>
      <c r="G12" s="3">
        <f t="shared" si="1"/>
        <v>-94.320869445800781</v>
      </c>
      <c r="H12" s="3">
        <f t="shared" si="1"/>
        <v>-138.70735168457031</v>
      </c>
      <c r="I12" s="3">
        <f t="shared" si="1"/>
        <v>-169.36524963378906</v>
      </c>
      <c r="J12" s="3">
        <f t="shared" si="1"/>
        <v>-191.92543029785156</v>
      </c>
      <c r="K12" s="3">
        <f t="shared" si="1"/>
        <v>-210.51541137695313</v>
      </c>
      <c r="L12" s="3">
        <f t="shared" si="1"/>
        <v>-226.62501525878906</v>
      </c>
      <c r="M12" s="3">
        <f t="shared" si="1"/>
        <v>-240.80581665039063</v>
      </c>
      <c r="N12" s="3">
        <f t="shared" si="1"/>
        <v>-256.53292846679688</v>
      </c>
      <c r="O12" s="3">
        <f t="shared" si="1"/>
        <v>-268.0413818359375</v>
      </c>
      <c r="P12" s="3">
        <f t="shared" si="2"/>
        <v>-277.57089233398438</v>
      </c>
      <c r="Q12" s="3">
        <f t="shared" si="2"/>
        <v>-252.46980285644531</v>
      </c>
      <c r="R12" s="3">
        <f t="shared" si="2"/>
        <v>-230.065185546875</v>
      </c>
      <c r="S12" s="3">
        <f t="shared" si="2"/>
        <v>-137.53645324707031</v>
      </c>
      <c r="T12" s="3">
        <f t="shared" si="2"/>
        <v>-20.821760177612305</v>
      </c>
      <c r="U12" s="3">
        <f t="shared" si="2"/>
        <v>85.532554626464844</v>
      </c>
      <c r="V12" s="3">
        <f t="shared" si="2"/>
        <v>115.11881256103516</v>
      </c>
      <c r="W12" s="3">
        <f t="shared" si="2"/>
        <v>117.26274108886719</v>
      </c>
      <c r="X12" s="3">
        <f t="shared" si="2"/>
        <v>118.55050659179688</v>
      </c>
      <c r="Y12" s="3">
        <f t="shared" si="2"/>
        <v>117.78814697265625</v>
      </c>
      <c r="Z12" s="3">
        <f t="shared" si="2"/>
        <v>117.04307556152344</v>
      </c>
      <c r="AA12" s="3">
        <f t="shared" si="2"/>
        <v>111.48067474365234</v>
      </c>
      <c r="AB12" s="3">
        <f t="shared" si="2"/>
        <v>99.361854553222656</v>
      </c>
      <c r="AC12" s="3">
        <f t="shared" ref="AC12:AC16" si="4">+MIN(C12:AB12)</f>
        <v>-277.57089233398438</v>
      </c>
      <c r="AD12" s="3">
        <f>+$AC$11-AC12</f>
        <v>-17.226531982421875</v>
      </c>
      <c r="AE12" s="1">
        <f>+HLOOKUP($AC12,$C12:$AB$17,6,FALSE)</f>
        <v>0.98</v>
      </c>
    </row>
    <row r="13" spans="1:31" x14ac:dyDescent="0.25">
      <c r="A13" s="5">
        <f t="shared" ref="A13:A16" si="5">+A12+1</f>
        <v>4</v>
      </c>
      <c r="B13" s="5" t="str">
        <f t="shared" si="3"/>
        <v>ECO-BUR(2C) Con 4LT</v>
      </c>
      <c r="C13" s="3">
        <f t="shared" si="1"/>
        <v>239.22000122070313</v>
      </c>
      <c r="D13" s="3">
        <f t="shared" si="1"/>
        <v>168.25469970703125</v>
      </c>
      <c r="E13" s="3">
        <f t="shared" si="1"/>
        <v>98.83526611328125</v>
      </c>
      <c r="F13" s="3">
        <f t="shared" si="1"/>
        <v>38.944057464599609</v>
      </c>
      <c r="G13" s="3">
        <f t="shared" si="1"/>
        <v>-8.2229928970336914</v>
      </c>
      <c r="H13" s="3">
        <f t="shared" si="1"/>
        <v>-46.254493713378906</v>
      </c>
      <c r="I13" s="3">
        <f t="shared" si="1"/>
        <v>-77.840431213378906</v>
      </c>
      <c r="J13" s="3">
        <f t="shared" si="1"/>
        <v>-104.93514251708984</v>
      </c>
      <c r="K13" s="3">
        <f t="shared" si="1"/>
        <v>-129.15902709960938</v>
      </c>
      <c r="L13" s="3">
        <f t="shared" si="1"/>
        <v>-151.10848999023438</v>
      </c>
      <c r="M13" s="3">
        <f t="shared" si="1"/>
        <v>-174.01005554199219</v>
      </c>
      <c r="N13" s="3">
        <f t="shared" si="1"/>
        <v>-196.49261474609375</v>
      </c>
      <c r="O13" s="3">
        <f t="shared" si="1"/>
        <v>-213.43295288085938</v>
      </c>
      <c r="P13" s="3">
        <f t="shared" si="2"/>
        <v>-215.77186584472656</v>
      </c>
      <c r="Q13" s="3">
        <f t="shared" si="2"/>
        <v>-195.38896179199219</v>
      </c>
      <c r="R13" s="3">
        <f t="shared" si="2"/>
        <v>-178.22810363769531</v>
      </c>
      <c r="S13" s="3">
        <f t="shared" si="2"/>
        <v>-104.98561859130859</v>
      </c>
      <c r="T13" s="3">
        <f t="shared" si="2"/>
        <v>11.15931224822998</v>
      </c>
      <c r="U13" s="3">
        <f t="shared" si="2"/>
        <v>129.76577758789063</v>
      </c>
      <c r="V13" s="3">
        <f t="shared" si="2"/>
        <v>155.61265563964844</v>
      </c>
      <c r="W13" s="3">
        <f t="shared" si="2"/>
        <v>159.11134338378906</v>
      </c>
      <c r="X13" s="3">
        <f t="shared" si="2"/>
        <v>160.49745178222656</v>
      </c>
      <c r="Y13" s="3">
        <f t="shared" si="2"/>
        <v>158.24794006347656</v>
      </c>
      <c r="Z13" s="3">
        <f t="shared" si="2"/>
        <v>157.8707275390625</v>
      </c>
      <c r="AA13" s="3">
        <f t="shared" si="2"/>
        <v>154.47213745117188</v>
      </c>
      <c r="AB13" s="3">
        <f t="shared" si="2"/>
        <v>142.19691467285156</v>
      </c>
      <c r="AC13" s="3">
        <f t="shared" si="4"/>
        <v>-215.77186584472656</v>
      </c>
      <c r="AD13" s="3">
        <f t="shared" ref="AD13:AD16" si="6">+$AC$11-AC13</f>
        <v>-79.025558471679688</v>
      </c>
      <c r="AE13" s="1">
        <f>+HLOOKUP($AC13,$C13:$AB$17,5,FALSE)</f>
        <v>0.98</v>
      </c>
    </row>
    <row r="14" spans="1:31" x14ac:dyDescent="0.25">
      <c r="A14" s="5">
        <f t="shared" si="5"/>
        <v>5</v>
      </c>
      <c r="B14" s="5" t="str">
        <f t="shared" si="3"/>
        <v>BASE Sin 4LT</v>
      </c>
      <c r="C14" s="3"/>
      <c r="D14" s="3"/>
      <c r="E14" s="3"/>
      <c r="F14" s="3"/>
      <c r="G14" s="3">
        <f t="shared" si="1"/>
        <v>287.48574829101563</v>
      </c>
      <c r="H14" s="3">
        <f t="shared" si="1"/>
        <v>138.683837890625</v>
      </c>
      <c r="I14" s="3">
        <f t="shared" si="1"/>
        <v>40.501922607421875</v>
      </c>
      <c r="J14" s="3">
        <f t="shared" si="1"/>
        <v>-26.495101928710938</v>
      </c>
      <c r="K14" s="3">
        <f t="shared" si="1"/>
        <v>-74.174812316894531</v>
      </c>
      <c r="L14" s="3">
        <f t="shared" si="1"/>
        <v>-107.12237548828125</v>
      </c>
      <c r="M14" s="3">
        <f t="shared" si="1"/>
        <v>-122.43394470214844</v>
      </c>
      <c r="N14" s="3">
        <f t="shared" si="1"/>
        <v>-120.11449432373047</v>
      </c>
      <c r="O14" s="3">
        <f t="shared" si="1"/>
        <v>-113.62007904052734</v>
      </c>
      <c r="P14" s="3">
        <f t="shared" si="2"/>
        <v>-105.67033386230469</v>
      </c>
      <c r="Q14" s="3">
        <f t="shared" si="2"/>
        <v>-96.905349731445313</v>
      </c>
      <c r="R14" s="3">
        <f t="shared" si="2"/>
        <v>-83.996307373046875</v>
      </c>
      <c r="S14" s="3">
        <f t="shared" si="2"/>
        <v>-42.367805480957031</v>
      </c>
      <c r="T14" s="3">
        <f t="shared" si="2"/>
        <v>67.416252136230469</v>
      </c>
      <c r="U14" s="3">
        <f t="shared" si="2"/>
        <v>185.6041259765625</v>
      </c>
      <c r="V14" s="3">
        <f t="shared" si="2"/>
        <v>288.52096557617188</v>
      </c>
      <c r="W14" s="3">
        <f t="shared" si="2"/>
        <v>337.27664184570313</v>
      </c>
      <c r="X14" s="3">
        <f t="shared" si="2"/>
        <v>386.4229736328125</v>
      </c>
      <c r="Y14" s="3">
        <f t="shared" si="2"/>
        <v>428.69610595703125</v>
      </c>
      <c r="Z14" s="3">
        <f t="shared" si="2"/>
        <v>447.05987548828125</v>
      </c>
      <c r="AA14" s="3">
        <f t="shared" si="2"/>
        <v>447.46646118164063</v>
      </c>
      <c r="AB14" s="3">
        <f t="shared" si="2"/>
        <v>441.76412963867188</v>
      </c>
      <c r="AC14" s="3">
        <f t="shared" si="4"/>
        <v>-122.43394470214844</v>
      </c>
      <c r="AD14" s="3">
        <f t="shared" si="6"/>
        <v>-172.36347961425781</v>
      </c>
      <c r="AE14" s="1">
        <f>+HLOOKUP($AC14,$C14:$AB$17,4,FALSE)</f>
        <v>0.95</v>
      </c>
    </row>
    <row r="15" spans="1:31" x14ac:dyDescent="0.25">
      <c r="A15" s="5">
        <f t="shared" si="5"/>
        <v>6</v>
      </c>
      <c r="B15" s="5" t="str">
        <f t="shared" si="3"/>
        <v>VEL-DOM(5A) Sin 4LT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>
        <f t="shared" si="1"/>
        <v>49.48236083984375</v>
      </c>
      <c r="O15" s="3">
        <f t="shared" si="1"/>
        <v>16.475618362426758</v>
      </c>
      <c r="P15" s="3">
        <f t="shared" si="2"/>
        <v>3.4091911315917969</v>
      </c>
      <c r="Q15" s="3">
        <f t="shared" si="2"/>
        <v>-4.3402514457702637</v>
      </c>
      <c r="R15" s="3">
        <f t="shared" si="2"/>
        <v>-1.8383046388626099</v>
      </c>
      <c r="S15" s="3">
        <f t="shared" si="2"/>
        <v>3.2698302268981934</v>
      </c>
      <c r="T15" s="3">
        <f t="shared" si="2"/>
        <v>80.403762817382813</v>
      </c>
      <c r="U15" s="3">
        <f t="shared" si="2"/>
        <v>185.6041259765625</v>
      </c>
      <c r="V15" s="3">
        <f t="shared" si="2"/>
        <v>288.52096557617188</v>
      </c>
      <c r="W15" s="3">
        <f t="shared" si="2"/>
        <v>337.276611328125</v>
      </c>
      <c r="X15" s="3">
        <f t="shared" si="2"/>
        <v>386.42233276367188</v>
      </c>
      <c r="Y15" s="3">
        <f t="shared" si="2"/>
        <v>436.60650634765625</v>
      </c>
      <c r="Z15" s="3">
        <f t="shared" si="2"/>
        <v>487.04806518554688</v>
      </c>
      <c r="AA15" s="3">
        <f t="shared" si="2"/>
        <v>520.74346923828125</v>
      </c>
      <c r="AB15" s="3">
        <f t="shared" si="2"/>
        <v>515.64093017578125</v>
      </c>
      <c r="AC15" s="3">
        <f t="shared" si="4"/>
        <v>-4.3402514457702637</v>
      </c>
      <c r="AD15" s="3">
        <f t="shared" si="6"/>
        <v>-290.45717287063599</v>
      </c>
      <c r="AE15" s="1">
        <f>+HLOOKUP($AC15,$C15:$AB$17,3,FALSE)</f>
        <v>0.99</v>
      </c>
    </row>
    <row r="16" spans="1:31" x14ac:dyDescent="0.25">
      <c r="A16" s="5">
        <f t="shared" si="5"/>
        <v>7</v>
      </c>
      <c r="B16" s="5" t="str">
        <f>+B8</f>
        <v>ECO-BUR(2C) Sin 4LT</v>
      </c>
      <c r="C16" s="3"/>
      <c r="D16" s="3"/>
      <c r="E16" s="3"/>
      <c r="F16" s="3"/>
      <c r="G16" s="3"/>
      <c r="H16" s="3"/>
      <c r="I16" s="3">
        <f t="shared" si="1"/>
        <v>272.88858032226563</v>
      </c>
      <c r="J16" s="3">
        <f t="shared" si="1"/>
        <v>131.9764404296875</v>
      </c>
      <c r="K16" s="3">
        <f t="shared" si="1"/>
        <v>51.441616058349609</v>
      </c>
      <c r="L16" s="3">
        <f t="shared" si="1"/>
        <v>9.1879873275756836</v>
      </c>
      <c r="M16" s="3">
        <f t="shared" si="1"/>
        <v>-14.784824371337891</v>
      </c>
      <c r="N16" s="3">
        <f t="shared" si="1"/>
        <v>-16.712989807128906</v>
      </c>
      <c r="O16" s="3">
        <f t="shared" si="1"/>
        <v>-15.020402908325195</v>
      </c>
      <c r="P16" s="3">
        <f t="shared" si="2"/>
        <v>-9.4352350234985352</v>
      </c>
      <c r="Q16" s="3">
        <f t="shared" si="2"/>
        <v>-1.9592950344085693</v>
      </c>
      <c r="R16" s="3">
        <f t="shared" si="2"/>
        <v>6.0972886085510254</v>
      </c>
      <c r="S16" s="3">
        <f t="shared" si="2"/>
        <v>15.668614387512207</v>
      </c>
      <c r="T16" s="3">
        <f t="shared" si="2"/>
        <v>113.42790222167969</v>
      </c>
      <c r="U16" s="3">
        <f t="shared" si="2"/>
        <v>230.74192810058594</v>
      </c>
      <c r="V16" s="3">
        <f t="shared" si="2"/>
        <v>336.78616333007813</v>
      </c>
      <c r="W16" s="3">
        <f t="shared" si="2"/>
        <v>381.54144287109375</v>
      </c>
      <c r="X16" s="3">
        <f t="shared" si="2"/>
        <v>426.63015747070313</v>
      </c>
      <c r="Y16" s="3">
        <f t="shared" si="2"/>
        <v>472.70822143554688</v>
      </c>
      <c r="Z16" s="3">
        <f t="shared" si="2"/>
        <v>517.28076171875</v>
      </c>
      <c r="AA16" s="3">
        <f t="shared" si="2"/>
        <v>529.47357177734375</v>
      </c>
      <c r="AB16" s="3">
        <f t="shared" si="2"/>
        <v>521.88818359375</v>
      </c>
      <c r="AC16" s="3">
        <f t="shared" si="4"/>
        <v>-16.712989807128906</v>
      </c>
      <c r="AD16" s="3">
        <f t="shared" si="6"/>
        <v>-278.08443450927734</v>
      </c>
      <c r="AE16" s="1">
        <f>+HLOOKUP($AC16,$C16:$AB$17,2,FALSE)</f>
        <v>0.96</v>
      </c>
    </row>
    <row r="17" spans="3:28" x14ac:dyDescent="0.25">
      <c r="C17" s="3">
        <f>+C10</f>
        <v>0.85</v>
      </c>
      <c r="D17" s="3">
        <f t="shared" ref="D17:AB17" si="7">+D10</f>
        <v>0.86</v>
      </c>
      <c r="E17" s="3">
        <f t="shared" si="7"/>
        <v>0.87</v>
      </c>
      <c r="F17" s="3">
        <f t="shared" si="7"/>
        <v>0.88</v>
      </c>
      <c r="G17" s="3">
        <f t="shared" si="7"/>
        <v>0.89</v>
      </c>
      <c r="H17" s="3">
        <f t="shared" si="7"/>
        <v>0.9</v>
      </c>
      <c r="I17" s="3">
        <f t="shared" si="7"/>
        <v>0.91</v>
      </c>
      <c r="J17" s="3">
        <f t="shared" si="7"/>
        <v>0.92</v>
      </c>
      <c r="K17" s="3">
        <f t="shared" si="7"/>
        <v>0.93</v>
      </c>
      <c r="L17" s="3">
        <f t="shared" si="7"/>
        <v>0.94</v>
      </c>
      <c r="M17" s="3">
        <f t="shared" si="7"/>
        <v>0.95</v>
      </c>
      <c r="N17" s="3">
        <f t="shared" si="7"/>
        <v>0.96</v>
      </c>
      <c r="O17" s="3">
        <f t="shared" si="7"/>
        <v>0.97</v>
      </c>
      <c r="P17" s="3">
        <f t="shared" si="7"/>
        <v>0.98</v>
      </c>
      <c r="Q17" s="3">
        <f t="shared" si="7"/>
        <v>0.99</v>
      </c>
      <c r="R17" s="3">
        <f t="shared" si="7"/>
        <v>1</v>
      </c>
      <c r="S17" s="3">
        <f t="shared" si="7"/>
        <v>1.01</v>
      </c>
      <c r="T17" s="3">
        <f t="shared" si="7"/>
        <v>1.02</v>
      </c>
      <c r="U17" s="3">
        <f t="shared" si="7"/>
        <v>1.03</v>
      </c>
      <c r="V17" s="3">
        <f t="shared" si="7"/>
        <v>1.04</v>
      </c>
      <c r="W17" s="3">
        <f t="shared" si="7"/>
        <v>1.05</v>
      </c>
      <c r="X17" s="3">
        <f t="shared" si="7"/>
        <v>1.06</v>
      </c>
      <c r="Y17" s="3">
        <f t="shared" si="7"/>
        <v>1.07</v>
      </c>
      <c r="Z17" s="3">
        <f t="shared" si="7"/>
        <v>1.08</v>
      </c>
      <c r="AA17" s="3">
        <f t="shared" si="7"/>
        <v>1.0900000000000001</v>
      </c>
      <c r="AB17" s="3">
        <f t="shared" si="7"/>
        <v>1.1000000000000001</v>
      </c>
    </row>
    <row r="18" spans="3:28" x14ac:dyDescent="0.25">
      <c r="C18" s="3"/>
      <c r="D18" s="3"/>
    </row>
  </sheetData>
  <mergeCells count="2">
    <mergeCell ref="A2:B2"/>
    <mergeCell ref="A10:B10"/>
  </mergeCells>
  <conditionalFormatting sqref="C11:AB16">
    <cfRule type="cellIs" dxfId="3" priority="4" operator="equal">
      <formula>$AC11</formula>
    </cfRule>
  </conditionalFormatting>
  <conditionalFormatting sqref="C3:AB3 Q4:W8">
    <cfRule type="cellIs" dxfId="2" priority="3" operator="equal">
      <formula>$AC3</formula>
    </cfRule>
  </conditionalFormatting>
  <conditionalFormatting sqref="C4:P6 X4:AB6">
    <cfRule type="cellIs" dxfId="1" priority="2" operator="equal">
      <formula>$AC4</formula>
    </cfRule>
  </conditionalFormatting>
  <conditionalFormatting sqref="C7:P8 X7:AB8">
    <cfRule type="cellIs" dxfId="0" priority="1" operator="equal">
      <formula>$AC7</formula>
    </cfRule>
  </conditionalFormatting>
  <pageMargins left="1" right="1" top="0.5" bottom="0.5" header="0.25" footer="0.25"/>
  <pageSetup scale="31" orientation="landscape" r:id="rId1"/>
  <headerFooter>
    <oddHeader>&amp;C&amp;D:&amp;A</oddHeader>
    <oddFooter>&amp;L&amp;P of &amp;F&amp;R&amp;R, &amp;S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Resumen</vt:lpstr>
      <vt:lpstr>6002</vt:lpstr>
      <vt:lpstr>6004</vt:lpstr>
      <vt:lpstr>6005</vt:lpstr>
      <vt:lpstr>'6004'!Área_de_impresión</vt:lpstr>
      <vt:lpstr>Resumen!Área_de_impresión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Luis Loo Martínez</dc:creator>
  <cp:lastModifiedBy>Ian Luis Loo Martínez</cp:lastModifiedBy>
  <dcterms:created xsi:type="dcterms:W3CDTF">2019-02-01T14:51:08Z</dcterms:created>
  <dcterms:modified xsi:type="dcterms:W3CDTF">2019-10-02T15:06:03Z</dcterms:modified>
</cp:coreProperties>
</file>