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sales\Desktop\2019\PESIN2019\2028-REF\QV\"/>
    </mc:Choice>
  </mc:AlternateContent>
  <bookViews>
    <workbookView xWindow="0" yWindow="0" windowWidth="17970" windowHeight="8220"/>
  </bookViews>
  <sheets>
    <sheet name="Resumen" sheetId="7" r:id="rId1"/>
    <sheet name="6002" sheetId="1" r:id="rId2"/>
    <sheet name="6004" sheetId="5" r:id="rId3"/>
    <sheet name="6005" sheetId="6" r:id="rId4"/>
  </sheets>
  <definedNames>
    <definedName name="_xlnm.Print_Area" localSheetId="2">'6004'!$A$1:$AE$20</definedName>
    <definedName name="_xlnm.Print_Area" localSheetId="0">Resumen!$B$2:$K$9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" l="1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B9" i="7" l="1"/>
  <c r="B8" i="7"/>
  <c r="B7" i="7"/>
  <c r="B6" i="7"/>
  <c r="B5" i="7"/>
  <c r="B4" i="7"/>
  <c r="B16" i="6"/>
  <c r="B15" i="6"/>
  <c r="B14" i="6"/>
  <c r="B13" i="6"/>
  <c r="B12" i="6"/>
  <c r="B11" i="6"/>
  <c r="B16" i="5"/>
  <c r="B15" i="5"/>
  <c r="B14" i="5"/>
  <c r="B13" i="5"/>
  <c r="B12" i="5"/>
  <c r="B11" i="5"/>
  <c r="B16" i="1"/>
  <c r="B12" i="1"/>
  <c r="B13" i="1"/>
  <c r="B14" i="1"/>
  <c r="B15" i="1"/>
  <c r="B11" i="1"/>
  <c r="AB17" i="6" l="1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C17" i="1"/>
  <c r="D15" i="6" l="1"/>
  <c r="E15" i="6"/>
  <c r="F15" i="6"/>
  <c r="C14" i="6"/>
  <c r="D14" i="6"/>
  <c r="E14" i="6"/>
  <c r="F14" i="6"/>
  <c r="E12" i="6"/>
  <c r="F12" i="6"/>
  <c r="D11" i="6"/>
  <c r="I16" i="5"/>
  <c r="H15" i="5"/>
  <c r="F14" i="5"/>
  <c r="G14" i="5"/>
  <c r="H14" i="5"/>
  <c r="I14" i="5"/>
  <c r="G16" i="1"/>
  <c r="H16" i="1"/>
  <c r="I16" i="1"/>
  <c r="E15" i="1"/>
  <c r="F15" i="1"/>
  <c r="G15" i="1"/>
  <c r="C14" i="1"/>
  <c r="D14" i="1"/>
  <c r="E14" i="1"/>
  <c r="F14" i="1"/>
  <c r="G14" i="1"/>
  <c r="C12" i="1"/>
  <c r="D12" i="1"/>
  <c r="E12" i="1"/>
  <c r="F12" i="1"/>
  <c r="G12" i="1"/>
  <c r="H12" i="1"/>
  <c r="C11" i="1"/>
  <c r="D11" i="1"/>
  <c r="E11" i="1"/>
  <c r="J14" i="5" l="1"/>
  <c r="K14" i="5"/>
  <c r="L14" i="5"/>
  <c r="M14" i="5"/>
  <c r="N14" i="5"/>
  <c r="O14" i="5"/>
  <c r="P14" i="5"/>
  <c r="Q14" i="5"/>
  <c r="R14" i="5"/>
  <c r="S14" i="5"/>
  <c r="T14" i="5"/>
  <c r="U14" i="5"/>
  <c r="AB12" i="6" l="1"/>
  <c r="AA12" i="6"/>
  <c r="Y12" i="6"/>
  <c r="X12" i="6"/>
  <c r="W12" i="6"/>
  <c r="U12" i="6"/>
  <c r="T12" i="6"/>
  <c r="S12" i="6"/>
  <c r="Q12" i="6"/>
  <c r="P12" i="6"/>
  <c r="O12" i="6"/>
  <c r="M12" i="6"/>
  <c r="L12" i="6"/>
  <c r="K12" i="6"/>
  <c r="I12" i="6"/>
  <c r="H12" i="6"/>
  <c r="G12" i="6"/>
  <c r="A12" i="6"/>
  <c r="A13" i="6" s="1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AC8" i="6"/>
  <c r="AC7" i="6"/>
  <c r="AC6" i="6"/>
  <c r="AC5" i="6"/>
  <c r="AC4" i="6"/>
  <c r="AC3" i="6"/>
  <c r="A12" i="5"/>
  <c r="AC8" i="5"/>
  <c r="AC7" i="5"/>
  <c r="AC6" i="5"/>
  <c r="AC5" i="5"/>
  <c r="AC4" i="5"/>
  <c r="AC3" i="5"/>
  <c r="AC11" i="6" l="1"/>
  <c r="AC11" i="5"/>
  <c r="Y13" i="6"/>
  <c r="Q13" i="6"/>
  <c r="AA13" i="6"/>
  <c r="O13" i="6"/>
  <c r="AB13" i="6"/>
  <c r="X13" i="6"/>
  <c r="T13" i="6"/>
  <c r="P13" i="6"/>
  <c r="L13" i="6"/>
  <c r="W13" i="6"/>
  <c r="K13" i="6"/>
  <c r="A14" i="6"/>
  <c r="Z13" i="6"/>
  <c r="V13" i="6"/>
  <c r="R13" i="6"/>
  <c r="N13" i="6"/>
  <c r="U13" i="6"/>
  <c r="M13" i="6"/>
  <c r="S13" i="6"/>
  <c r="J12" i="6"/>
  <c r="N12" i="6"/>
  <c r="R12" i="6"/>
  <c r="V12" i="6"/>
  <c r="Z12" i="6"/>
  <c r="A13" i="5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I12" i="1"/>
  <c r="J12" i="1"/>
  <c r="K12" i="1"/>
  <c r="L12" i="1"/>
  <c r="M12" i="1"/>
  <c r="G13" i="1"/>
  <c r="H13" i="1"/>
  <c r="I13" i="1"/>
  <c r="J13" i="1"/>
  <c r="K13" i="1"/>
  <c r="L13" i="1"/>
  <c r="M13" i="1"/>
  <c r="H14" i="1"/>
  <c r="I14" i="1"/>
  <c r="J14" i="1"/>
  <c r="K14" i="1"/>
  <c r="L14" i="1"/>
  <c r="M14" i="1"/>
  <c r="H15" i="1"/>
  <c r="I15" i="1"/>
  <c r="J15" i="1"/>
  <c r="K15" i="1"/>
  <c r="L15" i="1"/>
  <c r="M15" i="1"/>
  <c r="J16" i="1"/>
  <c r="K16" i="1"/>
  <c r="L16" i="1"/>
  <c r="M16" i="1"/>
  <c r="F11" i="1"/>
  <c r="G11" i="1"/>
  <c r="H11" i="1"/>
  <c r="I11" i="1"/>
  <c r="J11" i="1"/>
  <c r="K11" i="1"/>
  <c r="L11" i="1"/>
  <c r="M11" i="1"/>
  <c r="O11" i="1"/>
  <c r="N12" i="1"/>
  <c r="N13" i="1"/>
  <c r="N14" i="1"/>
  <c r="N15" i="1"/>
  <c r="N16" i="1"/>
  <c r="N11" i="1"/>
  <c r="AC3" i="1"/>
  <c r="AC12" i="6" l="1"/>
  <c r="AE12" i="6" s="1"/>
  <c r="K5" i="7" s="1"/>
  <c r="I4" i="7"/>
  <c r="AE11" i="6"/>
  <c r="K4" i="7" s="1"/>
  <c r="AC13" i="6"/>
  <c r="AD13" i="6" s="1"/>
  <c r="J6" i="7" s="1"/>
  <c r="F4" i="7"/>
  <c r="AE11" i="5"/>
  <c r="H4" i="7" s="1"/>
  <c r="Y14" i="6"/>
  <c r="U14" i="6"/>
  <c r="M14" i="6"/>
  <c r="I14" i="6"/>
  <c r="S14" i="6"/>
  <c r="K14" i="6"/>
  <c r="AB14" i="6"/>
  <c r="X14" i="6"/>
  <c r="T14" i="6"/>
  <c r="P14" i="6"/>
  <c r="L14" i="6"/>
  <c r="H14" i="6"/>
  <c r="W14" i="6"/>
  <c r="G14" i="6"/>
  <c r="A15" i="6"/>
  <c r="Z14" i="6"/>
  <c r="V14" i="6"/>
  <c r="R14" i="6"/>
  <c r="N14" i="6"/>
  <c r="J14" i="6"/>
  <c r="Q14" i="6"/>
  <c r="AA14" i="6"/>
  <c r="O14" i="6"/>
  <c r="A14" i="5"/>
  <c r="AC12" i="5"/>
  <c r="AD12" i="5" s="1"/>
  <c r="G5" i="7" s="1"/>
  <c r="A12" i="1"/>
  <c r="AC8" i="1"/>
  <c r="AC7" i="1"/>
  <c r="AC6" i="1"/>
  <c r="AC5" i="1"/>
  <c r="AC4" i="1"/>
  <c r="AD12" i="6" l="1"/>
  <c r="J5" i="7" s="1"/>
  <c r="I5" i="7"/>
  <c r="AC14" i="6"/>
  <c r="AE14" i="6" s="1"/>
  <c r="K7" i="7" s="1"/>
  <c r="I7" i="7"/>
  <c r="AE13" i="6"/>
  <c r="K6" i="7" s="1"/>
  <c r="I6" i="7"/>
  <c r="F5" i="7"/>
  <c r="AE12" i="5"/>
  <c r="H5" i="7" s="1"/>
  <c r="Y15" i="6"/>
  <c r="U15" i="6"/>
  <c r="Q15" i="6"/>
  <c r="M15" i="6"/>
  <c r="I15" i="6"/>
  <c r="S15" i="6"/>
  <c r="AB15" i="6"/>
  <c r="X15" i="6"/>
  <c r="T15" i="6"/>
  <c r="P15" i="6"/>
  <c r="L15" i="6"/>
  <c r="H15" i="6"/>
  <c r="AA15" i="6"/>
  <c r="O15" i="6"/>
  <c r="G15" i="6"/>
  <c r="A16" i="6"/>
  <c r="Z15" i="6"/>
  <c r="V15" i="6"/>
  <c r="R15" i="6"/>
  <c r="N15" i="6"/>
  <c r="J15" i="6"/>
  <c r="W15" i="6"/>
  <c r="K15" i="6"/>
  <c r="AC13" i="5"/>
  <c r="Y14" i="5"/>
  <c r="AB14" i="5"/>
  <c r="X14" i="5"/>
  <c r="Z14" i="5"/>
  <c r="AA14" i="5"/>
  <c r="W14" i="5"/>
  <c r="A15" i="5"/>
  <c r="V14" i="5"/>
  <c r="A13" i="1"/>
  <c r="AD14" i="6" l="1"/>
  <c r="J7" i="7" s="1"/>
  <c r="AC15" i="6"/>
  <c r="F6" i="7"/>
  <c r="AE13" i="5"/>
  <c r="H6" i="7" s="1"/>
  <c r="AD13" i="5"/>
  <c r="G6" i="7" s="1"/>
  <c r="Y16" i="6"/>
  <c r="U16" i="6"/>
  <c r="Q16" i="6"/>
  <c r="M16" i="6"/>
  <c r="I16" i="6"/>
  <c r="S16" i="6"/>
  <c r="AB16" i="6"/>
  <c r="X16" i="6"/>
  <c r="T16" i="6"/>
  <c r="P16" i="6"/>
  <c r="L16" i="6"/>
  <c r="AA16" i="6"/>
  <c r="O16" i="6"/>
  <c r="K16" i="6"/>
  <c r="Z16" i="6"/>
  <c r="V16" i="6"/>
  <c r="R16" i="6"/>
  <c r="N16" i="6"/>
  <c r="J16" i="6"/>
  <c r="W16" i="6"/>
  <c r="Y15" i="5"/>
  <c r="U15" i="5"/>
  <c r="Q15" i="5"/>
  <c r="M15" i="5"/>
  <c r="I15" i="5"/>
  <c r="Z15" i="5"/>
  <c r="R15" i="5"/>
  <c r="AB15" i="5"/>
  <c r="X15" i="5"/>
  <c r="T15" i="5"/>
  <c r="P15" i="5"/>
  <c r="L15" i="5"/>
  <c r="A16" i="5"/>
  <c r="V15" i="5"/>
  <c r="J15" i="5"/>
  <c r="AA15" i="5"/>
  <c r="W15" i="5"/>
  <c r="S15" i="5"/>
  <c r="O15" i="5"/>
  <c r="K15" i="5"/>
  <c r="N15" i="5"/>
  <c r="AC14" i="5"/>
  <c r="A14" i="1"/>
  <c r="AC12" i="1"/>
  <c r="AC11" i="1"/>
  <c r="AC16" i="6" l="1"/>
  <c r="I9" i="7" s="1"/>
  <c r="AE15" i="6"/>
  <c r="K8" i="7" s="1"/>
  <c r="I8" i="7"/>
  <c r="AD15" i="6"/>
  <c r="J8" i="7" s="1"/>
  <c r="F7" i="7"/>
  <c r="AE14" i="5"/>
  <c r="H7" i="7" s="1"/>
  <c r="AD14" i="5"/>
  <c r="G7" i="7" s="1"/>
  <c r="C5" i="7"/>
  <c r="AE12" i="1"/>
  <c r="E5" i="7" s="1"/>
  <c r="C4" i="7"/>
  <c r="AD12" i="1"/>
  <c r="D5" i="7" s="1"/>
  <c r="AE11" i="1"/>
  <c r="E4" i="7" s="1"/>
  <c r="AC15" i="5"/>
  <c r="Y16" i="5"/>
  <c r="U16" i="5"/>
  <c r="Q16" i="5"/>
  <c r="M16" i="5"/>
  <c r="R16" i="5"/>
  <c r="AB16" i="5"/>
  <c r="X16" i="5"/>
  <c r="T16" i="5"/>
  <c r="P16" i="5"/>
  <c r="L16" i="5"/>
  <c r="Z16" i="5"/>
  <c r="J16" i="5"/>
  <c r="AA16" i="5"/>
  <c r="W16" i="5"/>
  <c r="S16" i="5"/>
  <c r="O16" i="5"/>
  <c r="K16" i="5"/>
  <c r="V16" i="5"/>
  <c r="N16" i="5"/>
  <c r="AC13" i="1"/>
  <c r="A15" i="1"/>
  <c r="AE16" i="6" l="1"/>
  <c r="K9" i="7" s="1"/>
  <c r="AD16" i="6"/>
  <c r="J9" i="7" s="1"/>
  <c r="F8" i="7"/>
  <c r="AE15" i="5"/>
  <c r="H8" i="7" s="1"/>
  <c r="AD15" i="5"/>
  <c r="G8" i="7" s="1"/>
  <c r="C6" i="7"/>
  <c r="AE13" i="1"/>
  <c r="E6" i="7" s="1"/>
  <c r="AD13" i="1"/>
  <c r="D6" i="7" s="1"/>
  <c r="AC16" i="5"/>
  <c r="AC14" i="1"/>
  <c r="A16" i="1"/>
  <c r="F9" i="7" l="1"/>
  <c r="AE16" i="5"/>
  <c r="H9" i="7" s="1"/>
  <c r="AD16" i="5"/>
  <c r="G9" i="7" s="1"/>
  <c r="C7" i="7"/>
  <c r="AE14" i="1"/>
  <c r="E7" i="7" s="1"/>
  <c r="AD14" i="1"/>
  <c r="D7" i="7" s="1"/>
  <c r="AC15" i="1"/>
  <c r="C8" i="7" l="1"/>
  <c r="AE15" i="1"/>
  <c r="E8" i="7" s="1"/>
  <c r="AD15" i="1"/>
  <c r="D8" i="7" s="1"/>
  <c r="AC16" i="1"/>
  <c r="C9" i="7" l="1"/>
  <c r="AE16" i="1"/>
  <c r="E9" i="7" s="1"/>
  <c r="AD16" i="1"/>
  <c r="D9" i="7" s="1"/>
</calcChain>
</file>

<file path=xl/sharedStrings.xml><?xml version="1.0" encoding="utf-8"?>
<sst xmlns="http://schemas.openxmlformats.org/spreadsheetml/2006/main" count="46" uniqueCount="16">
  <si>
    <t>CONTINGENCY: BASE CASE     Plant (MVAR)</t>
  </si>
  <si>
    <t>VOLTAGE SETPOINT-&gt;</t>
  </si>
  <si>
    <t>Min</t>
  </si>
  <si>
    <t>Escenario</t>
  </si>
  <si>
    <t>Panama 115KV</t>
  </si>
  <si>
    <t>Panama II 115KV</t>
  </si>
  <si>
    <t>Chorrera 230KV</t>
  </si>
  <si>
    <t>RESERVA (MVAR)</t>
  </si>
  <si>
    <t>Dif (MVAR)</t>
  </si>
  <si>
    <t>VOLT (PU)</t>
  </si>
  <si>
    <t>BASE Con 4LT</t>
  </si>
  <si>
    <t>ECO-BUR(2C) Con 4LT</t>
  </si>
  <si>
    <t>PAN-CHI(3A) Con 4LT</t>
  </si>
  <si>
    <t>ECO-BUR(2C) Sin 4LT</t>
  </si>
  <si>
    <t>PAN-CHI(3A) Sin 4LT</t>
  </si>
  <si>
    <t>BASE Sin 4LT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</si>
</sst>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Courier New"/>
      <family val="3"/>
    </font>
    <font>
      <b/>
      <sz val="12"/>
      <color indexed="17"/>
      <name val="Courier New"/>
      <family val="3"/>
    </font>
    <font>
      <b/>
      <sz val="10"/>
      <color indexed="10"/>
      <name val="Courier New"/>
      <family val="3"/>
    </font>
    <font>
      <b/>
      <sz val="10"/>
      <color indexed="12"/>
      <name val="Courier New"/>
      <family val="3"/>
    </font>
    <font>
      <b/>
      <sz val="11"/>
      <color rgb="FF002C5F"/>
      <name val="Calibri"/>
      <family val="2"/>
      <scheme val="minor"/>
    </font>
    <font>
      <sz val="11"/>
      <color rgb="FF002C5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2C5F"/>
      </right>
      <top style="medium">
        <color rgb="FF002C5F"/>
      </top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 style="medium">
        <color rgb="FF002C5F"/>
      </top>
      <bottom style="dashed">
        <color rgb="FF002C5F"/>
      </bottom>
      <diagonal/>
    </border>
    <border>
      <left style="thin">
        <color rgb="FF002C5F"/>
      </left>
      <right/>
      <top style="medium">
        <color rgb="FF002C5F"/>
      </top>
      <bottom style="dashed">
        <color rgb="FF002C5F"/>
      </bottom>
      <diagonal/>
    </border>
    <border>
      <left/>
      <right style="thin">
        <color rgb="FF002C5F"/>
      </right>
      <top style="dashed">
        <color rgb="FF002C5F"/>
      </top>
      <bottom style="medium">
        <color rgb="FF002C5F"/>
      </bottom>
      <diagonal/>
    </border>
    <border>
      <left style="thin">
        <color rgb="FF002C5F"/>
      </left>
      <right style="thin">
        <color rgb="FF002C5F"/>
      </right>
      <top style="dashed">
        <color rgb="FF002C5F"/>
      </top>
      <bottom style="medium">
        <color rgb="FF002C5F"/>
      </bottom>
      <diagonal/>
    </border>
    <border>
      <left style="thin">
        <color rgb="FF002C5F"/>
      </left>
      <right/>
      <top style="dashed">
        <color rgb="FF002C5F"/>
      </top>
      <bottom style="medium">
        <color rgb="FF002C5F"/>
      </bottom>
      <diagonal/>
    </border>
    <border>
      <left/>
      <right style="thin">
        <color rgb="FF002C5F"/>
      </right>
      <top/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/>
      <bottom style="dashed">
        <color rgb="FF002C5F"/>
      </bottom>
      <diagonal/>
    </border>
    <border>
      <left style="thin">
        <color rgb="FF002C5F"/>
      </left>
      <right/>
      <top/>
      <bottom style="dashed">
        <color rgb="FF002C5F"/>
      </bottom>
      <diagonal/>
    </border>
    <border>
      <left/>
      <right style="thin">
        <color rgb="FF002C5F"/>
      </right>
      <top style="dashed">
        <color rgb="FF002C5F"/>
      </top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 style="dashed">
        <color rgb="FF002C5F"/>
      </top>
      <bottom style="dashed">
        <color rgb="FF002C5F"/>
      </bottom>
      <diagonal/>
    </border>
    <border>
      <left style="thin">
        <color rgb="FF002C5F"/>
      </left>
      <right/>
      <top style="dashed">
        <color rgb="FF002C5F"/>
      </top>
      <bottom style="dashed">
        <color rgb="FF002C5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115KV</a:t>
            </a:r>
          </a:p>
        </c:rich>
      </c:tx>
      <c:layout>
        <c:manualLayout>
          <c:xMode val="edge"/>
          <c:yMode val="edge"/>
          <c:x val="0.42218301994409357"/>
          <c:y val="4.8065469432114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6598138791834877E-2"/>
          <c:y val="0.13145656897404823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'6002'!$B$11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'6002'!$C$11:$AB$11</c:f>
              <c:numCache>
                <c:formatCode>0.000</c:formatCode>
                <c:ptCount val="26"/>
                <c:pt idx="0">
                  <c:v>-51.601253509521484</c:v>
                </c:pt>
                <c:pt idx="1">
                  <c:v>-79.071922302246094</c:v>
                </c:pt>
                <c:pt idx="2">
                  <c:v>-101.18024444580078</c:v>
                </c:pt>
                <c:pt idx="3">
                  <c:v>-120.8743896484375</c:v>
                </c:pt>
                <c:pt idx="4">
                  <c:v>-139.21473693847656</c:v>
                </c:pt>
                <c:pt idx="5">
                  <c:v>-155.91200256347656</c:v>
                </c:pt>
                <c:pt idx="6">
                  <c:v>-171.83682250976563</c:v>
                </c:pt>
                <c:pt idx="7">
                  <c:v>-183.82574462890625</c:v>
                </c:pt>
                <c:pt idx="8">
                  <c:v>-185.74951171875</c:v>
                </c:pt>
                <c:pt idx="9">
                  <c:v>-188.06826782226563</c:v>
                </c:pt>
                <c:pt idx="10">
                  <c:v>-186.38880920410156</c:v>
                </c:pt>
                <c:pt idx="11">
                  <c:v>-179.19113159179688</c:v>
                </c:pt>
                <c:pt idx="12">
                  <c:v>-167.79544067382813</c:v>
                </c:pt>
                <c:pt idx="13">
                  <c:v>-144.56436157226563</c:v>
                </c:pt>
                <c:pt idx="14">
                  <c:v>-117.13560485839844</c:v>
                </c:pt>
                <c:pt idx="15">
                  <c:v>-90.056930541992188</c:v>
                </c:pt>
                <c:pt idx="16">
                  <c:v>-53.253299713134766</c:v>
                </c:pt>
                <c:pt idx="17">
                  <c:v>55.627655029296875</c:v>
                </c:pt>
                <c:pt idx="18">
                  <c:v>167.06562805175781</c:v>
                </c:pt>
                <c:pt idx="19">
                  <c:v>205.83526611328125</c:v>
                </c:pt>
                <c:pt idx="20">
                  <c:v>237.63377380371094</c:v>
                </c:pt>
                <c:pt idx="21">
                  <c:v>270.72311401367188</c:v>
                </c:pt>
                <c:pt idx="22">
                  <c:v>300.52719116210938</c:v>
                </c:pt>
                <c:pt idx="23">
                  <c:v>316.0904541015625</c:v>
                </c:pt>
                <c:pt idx="24">
                  <c:v>323.02120971679688</c:v>
                </c:pt>
                <c:pt idx="25">
                  <c:v>324.6484375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E-4DAC-AD30-88158BD14314}"/>
            </c:ext>
          </c:extLst>
        </c:ser>
        <c:ser>
          <c:idx val="1"/>
          <c:order val="1"/>
          <c:tx>
            <c:strRef>
              <c:f>'6002'!$B$12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'6002'!$C$12:$AB$12</c:f>
              <c:numCache>
                <c:formatCode>0.000</c:formatCode>
                <c:ptCount val="26"/>
                <c:pt idx="0">
                  <c:v>60.906814575195313</c:v>
                </c:pt>
                <c:pt idx="1">
                  <c:v>33.289718627929688</c:v>
                </c:pt>
                <c:pt idx="2">
                  <c:v>7.7505655288696289</c:v>
                </c:pt>
                <c:pt idx="3">
                  <c:v>-16.20281982421875</c:v>
                </c:pt>
                <c:pt idx="4">
                  <c:v>-38.436969757080078</c:v>
                </c:pt>
                <c:pt idx="5">
                  <c:v>-59.159248352050781</c:v>
                </c:pt>
                <c:pt idx="6">
                  <c:v>-78.3629150390625</c:v>
                </c:pt>
                <c:pt idx="7">
                  <c:v>-96.50360107421875</c:v>
                </c:pt>
                <c:pt idx="8">
                  <c:v>-108.83779907226563</c:v>
                </c:pt>
                <c:pt idx="9">
                  <c:v>-113.91287231445313</c:v>
                </c:pt>
                <c:pt idx="10">
                  <c:v>-119.82701873779297</c:v>
                </c:pt>
                <c:pt idx="11">
                  <c:v>-114.77143859863281</c:v>
                </c:pt>
                <c:pt idx="12">
                  <c:v>-107.70038604736328</c:v>
                </c:pt>
                <c:pt idx="13">
                  <c:v>-89.479629516601563</c:v>
                </c:pt>
                <c:pt idx="14">
                  <c:v>-67.75677490234375</c:v>
                </c:pt>
                <c:pt idx="15">
                  <c:v>-40.587299346923828</c:v>
                </c:pt>
                <c:pt idx="16">
                  <c:v>-16.874843597412109</c:v>
                </c:pt>
                <c:pt idx="17">
                  <c:v>72.041793823242188</c:v>
                </c:pt>
                <c:pt idx="18">
                  <c:v>183.18428039550781</c:v>
                </c:pt>
                <c:pt idx="19">
                  <c:v>248.25811767578125</c:v>
                </c:pt>
                <c:pt idx="20">
                  <c:v>277.02969360351563</c:v>
                </c:pt>
                <c:pt idx="21">
                  <c:v>306.89773559570313</c:v>
                </c:pt>
                <c:pt idx="22">
                  <c:v>338.07369995117188</c:v>
                </c:pt>
                <c:pt idx="23">
                  <c:v>370.06076049804688</c:v>
                </c:pt>
                <c:pt idx="24">
                  <c:v>378.9580078125</c:v>
                </c:pt>
                <c:pt idx="25">
                  <c:v>384.8770751953125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BE-4DAC-AD30-88158BD14314}"/>
            </c:ext>
          </c:extLst>
        </c:ser>
        <c:ser>
          <c:idx val="3"/>
          <c:order val="3"/>
          <c:tx>
            <c:strRef>
              <c:f>'6002'!$B$14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'6002'!$C$14:$AB$14</c:f>
              <c:numCache>
                <c:formatCode>0.000</c:formatCode>
                <c:ptCount val="26"/>
                <c:pt idx="0">
                  <c:v>52.222747802734375</c:v>
                </c:pt>
                <c:pt idx="1">
                  <c:v>-17.37420654296875</c:v>
                </c:pt>
                <c:pt idx="2">
                  <c:v>-71.704444885253906</c:v>
                </c:pt>
                <c:pt idx="3">
                  <c:v>-109.79622650146484</c:v>
                </c:pt>
                <c:pt idx="4">
                  <c:v>-141.74874877929688</c:v>
                </c:pt>
                <c:pt idx="5">
                  <c:v>-170.53662109375</c:v>
                </c:pt>
                <c:pt idx="6">
                  <c:v>-195.89059448242188</c:v>
                </c:pt>
                <c:pt idx="7">
                  <c:v>-205.74087524414063</c:v>
                </c:pt>
                <c:pt idx="8">
                  <c:v>-214.16938781738281</c:v>
                </c:pt>
                <c:pt idx="9">
                  <c:v>-207.66957092285156</c:v>
                </c:pt>
                <c:pt idx="10">
                  <c:v>-197.79055786132813</c:v>
                </c:pt>
                <c:pt idx="11">
                  <c:v>-186.59996032714844</c:v>
                </c:pt>
                <c:pt idx="12">
                  <c:v>-173.62385559082031</c:v>
                </c:pt>
                <c:pt idx="13">
                  <c:v>-155.95401000976563</c:v>
                </c:pt>
                <c:pt idx="14">
                  <c:v>-137.14836120605469</c:v>
                </c:pt>
                <c:pt idx="15">
                  <c:v>-117.54798889160156</c:v>
                </c:pt>
                <c:pt idx="16">
                  <c:v>-96.737380981445313</c:v>
                </c:pt>
                <c:pt idx="17">
                  <c:v>-67.142082214355469</c:v>
                </c:pt>
                <c:pt idx="18">
                  <c:v>40.294845581054688</c:v>
                </c:pt>
                <c:pt idx="19">
                  <c:v>150.39915466308594</c:v>
                </c:pt>
                <c:pt idx="20">
                  <c:v>190.16400146484375</c:v>
                </c:pt>
                <c:pt idx="21">
                  <c:v>230.80905151367188</c:v>
                </c:pt>
                <c:pt idx="22">
                  <c:v>272.61520385742188</c:v>
                </c:pt>
                <c:pt idx="23">
                  <c:v>315.573974609375</c:v>
                </c:pt>
                <c:pt idx="24">
                  <c:v>358.59365844726563</c:v>
                </c:pt>
                <c:pt idx="25">
                  <c:v>395.68069458007813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BE-4DAC-AD30-88158BD14314}"/>
            </c:ext>
          </c:extLst>
        </c:ser>
        <c:ser>
          <c:idx val="4"/>
          <c:order val="4"/>
          <c:tx>
            <c:strRef>
              <c:f>'6002'!$B$15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'6002'!$C$15:$AB$15</c:f>
              <c:numCache>
                <c:formatCode>0.000</c:formatCode>
                <c:ptCount val="26"/>
                <c:pt idx="2">
                  <c:v>81.63238525390625</c:v>
                </c:pt>
                <c:pt idx="3">
                  <c:v>9.366459846496582</c:v>
                </c:pt>
                <c:pt idx="4">
                  <c:v>-43.740550994873047</c:v>
                </c:pt>
                <c:pt idx="5">
                  <c:v>-77.748611450195313</c:v>
                </c:pt>
                <c:pt idx="6">
                  <c:v>-108.74118804931641</c:v>
                </c:pt>
                <c:pt idx="7">
                  <c:v>-129.43345642089844</c:v>
                </c:pt>
                <c:pt idx="8">
                  <c:v>-139.77638244628906</c:v>
                </c:pt>
                <c:pt idx="9">
                  <c:v>-143.04168701171875</c:v>
                </c:pt>
                <c:pt idx="10">
                  <c:v>-134.57279968261719</c:v>
                </c:pt>
                <c:pt idx="11">
                  <c:v>-124.59799194335938</c:v>
                </c:pt>
                <c:pt idx="12">
                  <c:v>-112.95590209960938</c:v>
                </c:pt>
                <c:pt idx="13">
                  <c:v>-96.588829040527344</c:v>
                </c:pt>
                <c:pt idx="14">
                  <c:v>-78.486076354980469</c:v>
                </c:pt>
                <c:pt idx="15">
                  <c:v>-59.138416290283203</c:v>
                </c:pt>
                <c:pt idx="16">
                  <c:v>-38.960189819335938</c:v>
                </c:pt>
                <c:pt idx="17">
                  <c:v>-17.788909912109375</c:v>
                </c:pt>
                <c:pt idx="18">
                  <c:v>61.082839965820313</c:v>
                </c:pt>
                <c:pt idx="19">
                  <c:v>171.20631408691406</c:v>
                </c:pt>
                <c:pt idx="20">
                  <c:v>238.73849487304688</c:v>
                </c:pt>
                <c:pt idx="21">
                  <c:v>265.09210205078125</c:v>
                </c:pt>
                <c:pt idx="22">
                  <c:v>303.24496459960938</c:v>
                </c:pt>
                <c:pt idx="23">
                  <c:v>343.8095703125</c:v>
                </c:pt>
                <c:pt idx="24">
                  <c:v>384.42141723632813</c:v>
                </c:pt>
                <c:pt idx="25">
                  <c:v>420.41329956054688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2BE-4DAC-AD30-88158BD14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'6002'!$B$13</c15:sqref>
                        </c15:formulaRef>
                      </c:ext>
                    </c:extLst>
                    <c:strCache>
                      <c:ptCount val="1"/>
                      <c:pt idx="0">
                        <c:v>PAN-CHI(3A)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'6002'!$C$13:$AB$13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4">
                        <c:v>-33.089427947998047</c:v>
                      </c:pt>
                      <c:pt idx="5">
                        <c:v>-47.374214172363281</c:v>
                      </c:pt>
                      <c:pt idx="6">
                        <c:v>-66.856208801269531</c:v>
                      </c:pt>
                      <c:pt idx="7">
                        <c:v>-85.511711120605469</c:v>
                      </c:pt>
                      <c:pt idx="8">
                        <c:v>-93.996894836425781</c:v>
                      </c:pt>
                      <c:pt idx="9">
                        <c:v>-103.03510284423828</c:v>
                      </c:pt>
                      <c:pt idx="10">
                        <c:v>-107.51365661621094</c:v>
                      </c:pt>
                      <c:pt idx="11">
                        <c:v>-105.38945007324219</c:v>
                      </c:pt>
                      <c:pt idx="12">
                        <c:v>-100.34357452392578</c:v>
                      </c:pt>
                      <c:pt idx="13">
                        <c:v>-83.22003173828125</c:v>
                      </c:pt>
                      <c:pt idx="14">
                        <c:v>-61.909770965576172</c:v>
                      </c:pt>
                      <c:pt idx="15">
                        <c:v>-39.740932464599609</c:v>
                      </c:pt>
                      <c:pt idx="16">
                        <c:v>-9.3104867935180664</c:v>
                      </c:pt>
                      <c:pt idx="17">
                        <c:v>97.918594360351563</c:v>
                      </c:pt>
                      <c:pt idx="18">
                        <c:v>207.7589111328125</c:v>
                      </c:pt>
                      <c:pt idx="19">
                        <c:v>247.26724243164063</c:v>
                      </c:pt>
                      <c:pt idx="20">
                        <c:v>277.65869140625</c:v>
                      </c:pt>
                      <c:pt idx="21">
                        <c:v>309.43499755859375</c:v>
                      </c:pt>
                      <c:pt idx="22">
                        <c:v>339.7489013671875</c:v>
                      </c:pt>
                      <c:pt idx="23">
                        <c:v>354.53680419921875</c:v>
                      </c:pt>
                      <c:pt idx="24">
                        <c:v>361.69515991210938</c:v>
                      </c:pt>
                      <c:pt idx="25">
                        <c:v>364.48684692382813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2BE-4DAC-AD30-88158BD1431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'6002'!$B$16</c15:sqref>
                        </c15:formulaRef>
                      </c:ext>
                    </c:extLst>
                    <c:strCache>
                      <c:ptCount val="1"/>
                      <c:pt idx="0">
                        <c:v>PAN-CHI(3A)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'6002'!$C$16:$AB$16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4">
                        <c:v>-16.254665374755859</c:v>
                      </c:pt>
                      <c:pt idx="5">
                        <c:v>-55.050312042236328</c:v>
                      </c:pt>
                      <c:pt idx="6">
                        <c:v>-84.952323913574219</c:v>
                      </c:pt>
                      <c:pt idx="7">
                        <c:v>-101.62995147705078</c:v>
                      </c:pt>
                      <c:pt idx="8">
                        <c:v>-117.28072357177734</c:v>
                      </c:pt>
                      <c:pt idx="9">
                        <c:v>-119.76614379882813</c:v>
                      </c:pt>
                      <c:pt idx="10">
                        <c:v>-116.257568359375</c:v>
                      </c:pt>
                      <c:pt idx="11">
                        <c:v>-110.33926391601563</c:v>
                      </c:pt>
                      <c:pt idx="12">
                        <c:v>-102.37940216064453</c:v>
                      </c:pt>
                      <c:pt idx="13">
                        <c:v>-91.138801574707031</c:v>
                      </c:pt>
                      <c:pt idx="14">
                        <c:v>-78.108963012695313</c:v>
                      </c:pt>
                      <c:pt idx="15">
                        <c:v>-64.040283203125</c:v>
                      </c:pt>
                      <c:pt idx="16">
                        <c:v>-46.650428771972656</c:v>
                      </c:pt>
                      <c:pt idx="17">
                        <c:v>-23.72357177734375</c:v>
                      </c:pt>
                      <c:pt idx="18">
                        <c:v>82.078132629394531</c:v>
                      </c:pt>
                      <c:pt idx="19">
                        <c:v>190.31135559082031</c:v>
                      </c:pt>
                      <c:pt idx="20">
                        <c:v>229.11102294921875</c:v>
                      </c:pt>
                      <c:pt idx="21">
                        <c:v>268.49154663085938</c:v>
                      </c:pt>
                      <c:pt idx="22">
                        <c:v>309.11636352539063</c:v>
                      </c:pt>
                      <c:pt idx="23">
                        <c:v>350.96881103515625</c:v>
                      </c:pt>
                      <c:pt idx="24">
                        <c:v>394.0341796875</c:v>
                      </c:pt>
                      <c:pt idx="25">
                        <c:v>432.85513305664063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2BE-4DAC-AD30-88158BD14314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799275391024E-2"/>
          <c:y val="0.88487792207378302"/>
          <c:w val="0.94465263979763614"/>
          <c:h val="9.9943508631865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115KV</a:t>
            </a:r>
          </a:p>
        </c:rich>
      </c:tx>
      <c:layout>
        <c:manualLayout>
          <c:xMode val="edge"/>
          <c:yMode val="edge"/>
          <c:x val="0.42218301994409357"/>
          <c:y val="4.8065469432114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6598138791834877E-2"/>
          <c:y val="0.13145656897404823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'6002'!$B$11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'6002'!$C$11:$AB$11</c:f>
              <c:numCache>
                <c:formatCode>0.000</c:formatCode>
                <c:ptCount val="26"/>
                <c:pt idx="0">
                  <c:v>-51.601253509521484</c:v>
                </c:pt>
                <c:pt idx="1">
                  <c:v>-79.071922302246094</c:v>
                </c:pt>
                <c:pt idx="2">
                  <c:v>-101.18024444580078</c:v>
                </c:pt>
                <c:pt idx="3">
                  <c:v>-120.8743896484375</c:v>
                </c:pt>
                <c:pt idx="4">
                  <c:v>-139.21473693847656</c:v>
                </c:pt>
                <c:pt idx="5">
                  <c:v>-155.91200256347656</c:v>
                </c:pt>
                <c:pt idx="6">
                  <c:v>-171.83682250976563</c:v>
                </c:pt>
                <c:pt idx="7">
                  <c:v>-183.82574462890625</c:v>
                </c:pt>
                <c:pt idx="8">
                  <c:v>-185.74951171875</c:v>
                </c:pt>
                <c:pt idx="9">
                  <c:v>-188.06826782226563</c:v>
                </c:pt>
                <c:pt idx="10">
                  <c:v>-186.38880920410156</c:v>
                </c:pt>
                <c:pt idx="11">
                  <c:v>-179.19113159179688</c:v>
                </c:pt>
                <c:pt idx="12">
                  <c:v>-167.79544067382813</c:v>
                </c:pt>
                <c:pt idx="13">
                  <c:v>-144.56436157226563</c:v>
                </c:pt>
                <c:pt idx="14">
                  <c:v>-117.13560485839844</c:v>
                </c:pt>
                <c:pt idx="15">
                  <c:v>-90.056930541992188</c:v>
                </c:pt>
                <c:pt idx="16">
                  <c:v>-53.253299713134766</c:v>
                </c:pt>
                <c:pt idx="17">
                  <c:v>55.627655029296875</c:v>
                </c:pt>
                <c:pt idx="18">
                  <c:v>167.06562805175781</c:v>
                </c:pt>
                <c:pt idx="19">
                  <c:v>205.83526611328125</c:v>
                </c:pt>
                <c:pt idx="20">
                  <c:v>237.63377380371094</c:v>
                </c:pt>
                <c:pt idx="21">
                  <c:v>270.72311401367188</c:v>
                </c:pt>
                <c:pt idx="22">
                  <c:v>300.52719116210938</c:v>
                </c:pt>
                <c:pt idx="23">
                  <c:v>316.0904541015625</c:v>
                </c:pt>
                <c:pt idx="24">
                  <c:v>323.02120971679688</c:v>
                </c:pt>
                <c:pt idx="25">
                  <c:v>324.6484375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A8-4C9B-A1E6-32C523C38B2E}"/>
            </c:ext>
          </c:extLst>
        </c:ser>
        <c:ser>
          <c:idx val="2"/>
          <c:order val="2"/>
          <c:tx>
            <c:strRef>
              <c:f>'6002'!$B$13</c:f>
              <c:strCache>
                <c:ptCount val="1"/>
                <c:pt idx="0">
                  <c:v>PAN-CHI(3A)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'6002'!$C$13:$AB$13</c:f>
              <c:numCache>
                <c:formatCode>0.000</c:formatCode>
                <c:ptCount val="26"/>
                <c:pt idx="4">
                  <c:v>-33.089427947998047</c:v>
                </c:pt>
                <c:pt idx="5">
                  <c:v>-47.374214172363281</c:v>
                </c:pt>
                <c:pt idx="6">
                  <c:v>-66.856208801269531</c:v>
                </c:pt>
                <c:pt idx="7">
                  <c:v>-85.511711120605469</c:v>
                </c:pt>
                <c:pt idx="8">
                  <c:v>-93.996894836425781</c:v>
                </c:pt>
                <c:pt idx="9">
                  <c:v>-103.03510284423828</c:v>
                </c:pt>
                <c:pt idx="10">
                  <c:v>-107.51365661621094</c:v>
                </c:pt>
                <c:pt idx="11">
                  <c:v>-105.38945007324219</c:v>
                </c:pt>
                <c:pt idx="12">
                  <c:v>-100.34357452392578</c:v>
                </c:pt>
                <c:pt idx="13">
                  <c:v>-83.22003173828125</c:v>
                </c:pt>
                <c:pt idx="14">
                  <c:v>-61.909770965576172</c:v>
                </c:pt>
                <c:pt idx="15">
                  <c:v>-39.740932464599609</c:v>
                </c:pt>
                <c:pt idx="16">
                  <c:v>-9.3104867935180664</c:v>
                </c:pt>
                <c:pt idx="17">
                  <c:v>97.918594360351563</c:v>
                </c:pt>
                <c:pt idx="18">
                  <c:v>207.7589111328125</c:v>
                </c:pt>
                <c:pt idx="19">
                  <c:v>247.26724243164063</c:v>
                </c:pt>
                <c:pt idx="20">
                  <c:v>277.65869140625</c:v>
                </c:pt>
                <c:pt idx="21">
                  <c:v>309.43499755859375</c:v>
                </c:pt>
                <c:pt idx="22">
                  <c:v>339.7489013671875</c:v>
                </c:pt>
                <c:pt idx="23">
                  <c:v>354.53680419921875</c:v>
                </c:pt>
                <c:pt idx="24">
                  <c:v>361.69515991210938</c:v>
                </c:pt>
                <c:pt idx="25">
                  <c:v>364.48684692382813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A8-4C9B-A1E6-32C523C38B2E}"/>
            </c:ext>
          </c:extLst>
        </c:ser>
        <c:ser>
          <c:idx val="3"/>
          <c:order val="3"/>
          <c:tx>
            <c:strRef>
              <c:f>'6002'!$B$14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'6002'!$C$14:$AB$14</c:f>
              <c:numCache>
                <c:formatCode>0.000</c:formatCode>
                <c:ptCount val="26"/>
                <c:pt idx="0">
                  <c:v>52.222747802734375</c:v>
                </c:pt>
                <c:pt idx="1">
                  <c:v>-17.37420654296875</c:v>
                </c:pt>
                <c:pt idx="2">
                  <c:v>-71.704444885253906</c:v>
                </c:pt>
                <c:pt idx="3">
                  <c:v>-109.79622650146484</c:v>
                </c:pt>
                <c:pt idx="4">
                  <c:v>-141.74874877929688</c:v>
                </c:pt>
                <c:pt idx="5">
                  <c:v>-170.53662109375</c:v>
                </c:pt>
                <c:pt idx="6">
                  <c:v>-195.89059448242188</c:v>
                </c:pt>
                <c:pt idx="7">
                  <c:v>-205.74087524414063</c:v>
                </c:pt>
                <c:pt idx="8">
                  <c:v>-214.16938781738281</c:v>
                </c:pt>
                <c:pt idx="9">
                  <c:v>-207.66957092285156</c:v>
                </c:pt>
                <c:pt idx="10">
                  <c:v>-197.79055786132813</c:v>
                </c:pt>
                <c:pt idx="11">
                  <c:v>-186.59996032714844</c:v>
                </c:pt>
                <c:pt idx="12">
                  <c:v>-173.62385559082031</c:v>
                </c:pt>
                <c:pt idx="13">
                  <c:v>-155.95401000976563</c:v>
                </c:pt>
                <c:pt idx="14">
                  <c:v>-137.14836120605469</c:v>
                </c:pt>
                <c:pt idx="15">
                  <c:v>-117.54798889160156</c:v>
                </c:pt>
                <c:pt idx="16">
                  <c:v>-96.737380981445313</c:v>
                </c:pt>
                <c:pt idx="17">
                  <c:v>-67.142082214355469</c:v>
                </c:pt>
                <c:pt idx="18">
                  <c:v>40.294845581054688</c:v>
                </c:pt>
                <c:pt idx="19">
                  <c:v>150.39915466308594</c:v>
                </c:pt>
                <c:pt idx="20">
                  <c:v>190.16400146484375</c:v>
                </c:pt>
                <c:pt idx="21">
                  <c:v>230.80905151367188</c:v>
                </c:pt>
                <c:pt idx="22">
                  <c:v>272.61520385742188</c:v>
                </c:pt>
                <c:pt idx="23">
                  <c:v>315.573974609375</c:v>
                </c:pt>
                <c:pt idx="24">
                  <c:v>358.59365844726563</c:v>
                </c:pt>
                <c:pt idx="25">
                  <c:v>395.68069458007813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A8-4C9B-A1E6-32C523C38B2E}"/>
            </c:ext>
          </c:extLst>
        </c:ser>
        <c:ser>
          <c:idx val="5"/>
          <c:order val="5"/>
          <c:tx>
            <c:strRef>
              <c:f>'6002'!$B$16</c:f>
              <c:strCache>
                <c:ptCount val="1"/>
                <c:pt idx="0">
                  <c:v>PAN-CHI(3A)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'6002'!$C$16:$AB$16</c:f>
              <c:numCache>
                <c:formatCode>0.000</c:formatCode>
                <c:ptCount val="26"/>
                <c:pt idx="4">
                  <c:v>-16.254665374755859</c:v>
                </c:pt>
                <c:pt idx="5">
                  <c:v>-55.050312042236328</c:v>
                </c:pt>
                <c:pt idx="6">
                  <c:v>-84.952323913574219</c:v>
                </c:pt>
                <c:pt idx="7">
                  <c:v>-101.62995147705078</c:v>
                </c:pt>
                <c:pt idx="8">
                  <c:v>-117.28072357177734</c:v>
                </c:pt>
                <c:pt idx="9">
                  <c:v>-119.76614379882813</c:v>
                </c:pt>
                <c:pt idx="10">
                  <c:v>-116.257568359375</c:v>
                </c:pt>
                <c:pt idx="11">
                  <c:v>-110.33926391601563</c:v>
                </c:pt>
                <c:pt idx="12">
                  <c:v>-102.37940216064453</c:v>
                </c:pt>
                <c:pt idx="13">
                  <c:v>-91.138801574707031</c:v>
                </c:pt>
                <c:pt idx="14">
                  <c:v>-78.108963012695313</c:v>
                </c:pt>
                <c:pt idx="15">
                  <c:v>-64.040283203125</c:v>
                </c:pt>
                <c:pt idx="16">
                  <c:v>-46.650428771972656</c:v>
                </c:pt>
                <c:pt idx="17">
                  <c:v>-23.72357177734375</c:v>
                </c:pt>
                <c:pt idx="18">
                  <c:v>82.078132629394531</c:v>
                </c:pt>
                <c:pt idx="19">
                  <c:v>190.31135559082031</c:v>
                </c:pt>
                <c:pt idx="20">
                  <c:v>229.11102294921875</c:v>
                </c:pt>
                <c:pt idx="21">
                  <c:v>268.49154663085938</c:v>
                </c:pt>
                <c:pt idx="22">
                  <c:v>309.11636352539063</c:v>
                </c:pt>
                <c:pt idx="23">
                  <c:v>350.96881103515625</c:v>
                </c:pt>
                <c:pt idx="24">
                  <c:v>394.0341796875</c:v>
                </c:pt>
                <c:pt idx="25">
                  <c:v>432.85513305664063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A8-4C9B-A1E6-32C523C38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'6002'!$B$12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'6002'!$C$12:$AB$12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60.906814575195313</c:v>
                      </c:pt>
                      <c:pt idx="1">
                        <c:v>33.289718627929688</c:v>
                      </c:pt>
                      <c:pt idx="2">
                        <c:v>7.7505655288696289</c:v>
                      </c:pt>
                      <c:pt idx="3">
                        <c:v>-16.20281982421875</c:v>
                      </c:pt>
                      <c:pt idx="4">
                        <c:v>-38.436969757080078</c:v>
                      </c:pt>
                      <c:pt idx="5">
                        <c:v>-59.159248352050781</c:v>
                      </c:pt>
                      <c:pt idx="6">
                        <c:v>-78.3629150390625</c:v>
                      </c:pt>
                      <c:pt idx="7">
                        <c:v>-96.50360107421875</c:v>
                      </c:pt>
                      <c:pt idx="8">
                        <c:v>-108.83779907226563</c:v>
                      </c:pt>
                      <c:pt idx="9">
                        <c:v>-113.91287231445313</c:v>
                      </c:pt>
                      <c:pt idx="10">
                        <c:v>-119.82701873779297</c:v>
                      </c:pt>
                      <c:pt idx="11">
                        <c:v>-114.77143859863281</c:v>
                      </c:pt>
                      <c:pt idx="12">
                        <c:v>-107.70038604736328</c:v>
                      </c:pt>
                      <c:pt idx="13">
                        <c:v>-89.479629516601563</c:v>
                      </c:pt>
                      <c:pt idx="14">
                        <c:v>-67.75677490234375</c:v>
                      </c:pt>
                      <c:pt idx="15">
                        <c:v>-40.587299346923828</c:v>
                      </c:pt>
                      <c:pt idx="16">
                        <c:v>-16.874843597412109</c:v>
                      </c:pt>
                      <c:pt idx="17">
                        <c:v>72.041793823242188</c:v>
                      </c:pt>
                      <c:pt idx="18">
                        <c:v>183.18428039550781</c:v>
                      </c:pt>
                      <c:pt idx="19">
                        <c:v>248.25811767578125</c:v>
                      </c:pt>
                      <c:pt idx="20">
                        <c:v>277.02969360351563</c:v>
                      </c:pt>
                      <c:pt idx="21">
                        <c:v>306.89773559570313</c:v>
                      </c:pt>
                      <c:pt idx="22">
                        <c:v>338.07369995117188</c:v>
                      </c:pt>
                      <c:pt idx="23">
                        <c:v>370.06076049804688</c:v>
                      </c:pt>
                      <c:pt idx="24">
                        <c:v>378.9580078125</c:v>
                      </c:pt>
                      <c:pt idx="25">
                        <c:v>384.8770751953125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2A8-4C9B-A1E6-32C523C38B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'6002'!$B$15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2">
                        <c:v>81.63238525390625</c:v>
                      </c:pt>
                      <c:pt idx="3">
                        <c:v>9.366459846496582</c:v>
                      </c:pt>
                      <c:pt idx="4">
                        <c:v>-43.740550994873047</c:v>
                      </c:pt>
                      <c:pt idx="5">
                        <c:v>-77.748611450195313</c:v>
                      </c:pt>
                      <c:pt idx="6">
                        <c:v>-108.74118804931641</c:v>
                      </c:pt>
                      <c:pt idx="7">
                        <c:v>-129.43345642089844</c:v>
                      </c:pt>
                      <c:pt idx="8">
                        <c:v>-139.77638244628906</c:v>
                      </c:pt>
                      <c:pt idx="9">
                        <c:v>-143.04168701171875</c:v>
                      </c:pt>
                      <c:pt idx="10">
                        <c:v>-134.57279968261719</c:v>
                      </c:pt>
                      <c:pt idx="11">
                        <c:v>-124.59799194335938</c:v>
                      </c:pt>
                      <c:pt idx="12">
                        <c:v>-112.95590209960938</c:v>
                      </c:pt>
                      <c:pt idx="13">
                        <c:v>-96.588829040527344</c:v>
                      </c:pt>
                      <c:pt idx="14">
                        <c:v>-78.486076354980469</c:v>
                      </c:pt>
                      <c:pt idx="15">
                        <c:v>-59.138416290283203</c:v>
                      </c:pt>
                      <c:pt idx="16">
                        <c:v>-38.960189819335938</c:v>
                      </c:pt>
                      <c:pt idx="17">
                        <c:v>-17.788909912109375</c:v>
                      </c:pt>
                      <c:pt idx="18">
                        <c:v>61.082839965820313</c:v>
                      </c:pt>
                      <c:pt idx="19">
                        <c:v>171.20631408691406</c:v>
                      </c:pt>
                      <c:pt idx="20">
                        <c:v>238.73849487304688</c:v>
                      </c:pt>
                      <c:pt idx="21">
                        <c:v>265.09210205078125</c:v>
                      </c:pt>
                      <c:pt idx="22">
                        <c:v>303.24496459960938</c:v>
                      </c:pt>
                      <c:pt idx="23">
                        <c:v>343.8095703125</c:v>
                      </c:pt>
                      <c:pt idx="24">
                        <c:v>384.42141723632813</c:v>
                      </c:pt>
                      <c:pt idx="25">
                        <c:v>420.41329956054688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2A8-4C9B-A1E6-32C523C38B2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799275391024E-2"/>
          <c:y val="0.88487792207378302"/>
          <c:w val="0.94465263979763614"/>
          <c:h val="9.9943508631865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II 115KV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3130307716859397E-2"/>
          <c:y val="0.11880323219026272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'6004'!$B$11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'6004'!$C$11:$AB$11</c:f>
              <c:numCache>
                <c:formatCode>0.000</c:formatCode>
                <c:ptCount val="26"/>
                <c:pt idx="0">
                  <c:v>0</c:v>
                </c:pt>
                <c:pt idx="1">
                  <c:v>-101.65642547607422</c:v>
                </c:pt>
                <c:pt idx="2">
                  <c:v>-126.93269348144531</c:v>
                </c:pt>
                <c:pt idx="3">
                  <c:v>-148.67437744140625</c:v>
                </c:pt>
                <c:pt idx="4">
                  <c:v>-167.9888916015625</c:v>
                </c:pt>
                <c:pt idx="5">
                  <c:v>-183.90957641601563</c:v>
                </c:pt>
                <c:pt idx="6">
                  <c:v>-189.31990051269531</c:v>
                </c:pt>
                <c:pt idx="7">
                  <c:v>-191.53805541992188</c:v>
                </c:pt>
                <c:pt idx="8">
                  <c:v>-191.27003479003906</c:v>
                </c:pt>
                <c:pt idx="9">
                  <c:v>-184.29286193847656</c:v>
                </c:pt>
                <c:pt idx="10">
                  <c:v>-172.15525817871094</c:v>
                </c:pt>
                <c:pt idx="11">
                  <c:v>-153.67254638671875</c:v>
                </c:pt>
                <c:pt idx="12">
                  <c:v>-134.40939331054688</c:v>
                </c:pt>
                <c:pt idx="13">
                  <c:v>-112.14096832275391</c:v>
                </c:pt>
                <c:pt idx="14">
                  <c:v>-89.896690368652344</c:v>
                </c:pt>
                <c:pt idx="15">
                  <c:v>-68.471527099609375</c:v>
                </c:pt>
                <c:pt idx="16">
                  <c:v>-11.371722221374512</c:v>
                </c:pt>
                <c:pt idx="17">
                  <c:v>57.352054595947266</c:v>
                </c:pt>
                <c:pt idx="18">
                  <c:v>127.48787689208984</c:v>
                </c:pt>
                <c:pt idx="19">
                  <c:v>179.89492797851563</c:v>
                </c:pt>
                <c:pt idx="20">
                  <c:v>205.96859741210938</c:v>
                </c:pt>
                <c:pt idx="21">
                  <c:v>233.10220336914063</c:v>
                </c:pt>
                <c:pt idx="22">
                  <c:v>260.59201049804688</c:v>
                </c:pt>
                <c:pt idx="23">
                  <c:v>288.671630859375</c:v>
                </c:pt>
                <c:pt idx="24">
                  <c:v>315.23916625976563</c:v>
                </c:pt>
                <c:pt idx="25">
                  <c:v>328.18673706054688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5-4F70-B495-71D02F776A88}"/>
            </c:ext>
          </c:extLst>
        </c:ser>
        <c:ser>
          <c:idx val="1"/>
          <c:order val="1"/>
          <c:tx>
            <c:strRef>
              <c:f>'6004'!$B$12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'6004'!$C$12:$AB$12</c:f>
              <c:numCache>
                <c:formatCode>0.000</c:formatCode>
                <c:ptCount val="26"/>
                <c:pt idx="0">
                  <c:v>136.67520141601563</c:v>
                </c:pt>
                <c:pt idx="1">
                  <c:v>67.327247619628906</c:v>
                </c:pt>
                <c:pt idx="2">
                  <c:v>21.524351119995117</c:v>
                </c:pt>
                <c:pt idx="3">
                  <c:v>-15.514975547790527</c:v>
                </c:pt>
                <c:pt idx="4">
                  <c:v>-46.524337768554688</c:v>
                </c:pt>
                <c:pt idx="5">
                  <c:v>-72.851966857910156</c:v>
                </c:pt>
                <c:pt idx="6">
                  <c:v>-96.036354064941406</c:v>
                </c:pt>
                <c:pt idx="7">
                  <c:v>-112.86358642578125</c:v>
                </c:pt>
                <c:pt idx="8">
                  <c:v>-118.58800506591797</c:v>
                </c:pt>
                <c:pt idx="9">
                  <c:v>-123.38683319091797</c:v>
                </c:pt>
                <c:pt idx="10">
                  <c:v>-117.34053039550781</c:v>
                </c:pt>
                <c:pt idx="11">
                  <c:v>-107.53074645996094</c:v>
                </c:pt>
                <c:pt idx="12">
                  <c:v>-90.676322937011719</c:v>
                </c:pt>
                <c:pt idx="13">
                  <c:v>-72.55096435546875</c:v>
                </c:pt>
                <c:pt idx="14">
                  <c:v>-50.126384735107422</c:v>
                </c:pt>
                <c:pt idx="15">
                  <c:v>-30.387929916381836</c:v>
                </c:pt>
                <c:pt idx="16">
                  <c:v>-8.9666318893432617</c:v>
                </c:pt>
                <c:pt idx="17">
                  <c:v>59.768150329589844</c:v>
                </c:pt>
                <c:pt idx="18">
                  <c:v>129.91490173339844</c:v>
                </c:pt>
                <c:pt idx="19">
                  <c:v>201.47294616699219</c:v>
                </c:pt>
                <c:pt idx="20">
                  <c:v>241.436767578125</c:v>
                </c:pt>
                <c:pt idx="21">
                  <c:v>266.31954956054688</c:v>
                </c:pt>
                <c:pt idx="22">
                  <c:v>292.2398681640625</c:v>
                </c:pt>
                <c:pt idx="23">
                  <c:v>318.22769165039063</c:v>
                </c:pt>
                <c:pt idx="24">
                  <c:v>345.07421875</c:v>
                </c:pt>
                <c:pt idx="25">
                  <c:v>372.45217895507813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85-4F70-B495-71D02F776A88}"/>
            </c:ext>
          </c:extLst>
        </c:ser>
        <c:ser>
          <c:idx val="3"/>
          <c:order val="3"/>
          <c:tx>
            <c:strRef>
              <c:f>'6004'!$B$14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'6004'!$C$14:$AB$14</c:f>
              <c:numCache>
                <c:formatCode>0.000</c:formatCode>
                <c:ptCount val="26"/>
                <c:pt idx="3">
                  <c:v>-147.22587585449219</c:v>
                </c:pt>
                <c:pt idx="4">
                  <c:v>-187.24658203125</c:v>
                </c:pt>
                <c:pt idx="5">
                  <c:v>-207.48329162597656</c:v>
                </c:pt>
                <c:pt idx="6">
                  <c:v>-216.70887756347656</c:v>
                </c:pt>
                <c:pt idx="7">
                  <c:v>-216.55477905273438</c:v>
                </c:pt>
                <c:pt idx="8">
                  <c:v>-207.48489379882813</c:v>
                </c:pt>
                <c:pt idx="9">
                  <c:v>-197.005126953125</c:v>
                </c:pt>
                <c:pt idx="10">
                  <c:v>-183.31648254394531</c:v>
                </c:pt>
                <c:pt idx="11">
                  <c:v>-168.33770751953125</c:v>
                </c:pt>
                <c:pt idx="12">
                  <c:v>-152.52784729003906</c:v>
                </c:pt>
                <c:pt idx="13">
                  <c:v>-136.0933837890625</c:v>
                </c:pt>
                <c:pt idx="14">
                  <c:v>-118.97892761230469</c:v>
                </c:pt>
                <c:pt idx="15">
                  <c:v>-101.02787017822266</c:v>
                </c:pt>
                <c:pt idx="16">
                  <c:v>-82.26629638671875</c:v>
                </c:pt>
                <c:pt idx="17">
                  <c:v>-32.437175750732422</c:v>
                </c:pt>
                <c:pt idx="18">
                  <c:v>36.773788452148438</c:v>
                </c:pt>
                <c:pt idx="19">
                  <c:v>107.39614105224609</c:v>
                </c:pt>
                <c:pt idx="20">
                  <c:v>163.21150207519531</c:v>
                </c:pt>
                <c:pt idx="21">
                  <c:v>190.26278686523438</c:v>
                </c:pt>
                <c:pt idx="22">
                  <c:v>222.50416564941406</c:v>
                </c:pt>
                <c:pt idx="23">
                  <c:v>255.50367736816406</c:v>
                </c:pt>
                <c:pt idx="24">
                  <c:v>289.25875854492188</c:v>
                </c:pt>
                <c:pt idx="25">
                  <c:v>323.76690673828125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85-4F70-B495-71D02F776A88}"/>
            </c:ext>
          </c:extLst>
        </c:ser>
        <c:ser>
          <c:idx val="4"/>
          <c:order val="4"/>
          <c:tx>
            <c:strRef>
              <c:f>'6004'!$B$15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'6004'!$C$15:$AB$15</c:f>
              <c:numCache>
                <c:formatCode>0.000</c:formatCode>
                <c:ptCount val="26"/>
                <c:pt idx="5">
                  <c:v>0</c:v>
                </c:pt>
                <c:pt idx="6">
                  <c:v>-132.80010986328125</c:v>
                </c:pt>
                <c:pt idx="7">
                  <c:v>-144.52239990234375</c:v>
                </c:pt>
                <c:pt idx="8">
                  <c:v>-148.40802001953125</c:v>
                </c:pt>
                <c:pt idx="9">
                  <c:v>-140.31593322753906</c:v>
                </c:pt>
                <c:pt idx="10">
                  <c:v>-130.28631591796875</c:v>
                </c:pt>
                <c:pt idx="11">
                  <c:v>-117.20754241943359</c:v>
                </c:pt>
                <c:pt idx="12">
                  <c:v>-102.56864166259766</c:v>
                </c:pt>
                <c:pt idx="13">
                  <c:v>-86.744873046875</c:v>
                </c:pt>
                <c:pt idx="14">
                  <c:v>-70.016326904296875</c:v>
                </c:pt>
                <c:pt idx="15">
                  <c:v>-52.478725433349609</c:v>
                </c:pt>
                <c:pt idx="16">
                  <c:v>-34.476356506347656</c:v>
                </c:pt>
                <c:pt idx="17">
                  <c:v>-15.62363338470459</c:v>
                </c:pt>
                <c:pt idx="18">
                  <c:v>39.866004943847656</c:v>
                </c:pt>
                <c:pt idx="19">
                  <c:v>110.51031494140625</c:v>
                </c:pt>
                <c:pt idx="20">
                  <c:v>182.56561279296875</c:v>
                </c:pt>
                <c:pt idx="21">
                  <c:v>234.47880554199219</c:v>
                </c:pt>
                <c:pt idx="22">
                  <c:v>258.27072143554688</c:v>
                </c:pt>
                <c:pt idx="23">
                  <c:v>282.23391723632813</c:v>
                </c:pt>
                <c:pt idx="24">
                  <c:v>312.87496948242188</c:v>
                </c:pt>
                <c:pt idx="25">
                  <c:v>346.0260009765625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85-4F70-B495-71D02F776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'6004'!$B$13</c15:sqref>
                        </c15:formulaRef>
                      </c:ext>
                    </c:extLst>
                    <c:strCache>
                      <c:ptCount val="1"/>
                      <c:pt idx="0">
                        <c:v>PAN-CHI(3A)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'6004'!$C$13:$AB$13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6">
                        <c:v>-72.812065124511719</c:v>
                      </c:pt>
                      <c:pt idx="7">
                        <c:v>-97.592926025390625</c:v>
                      </c:pt>
                      <c:pt idx="8">
                        <c:v>-108.28240966796875</c:v>
                      </c:pt>
                      <c:pt idx="9">
                        <c:v>-116.09680938720703</c:v>
                      </c:pt>
                      <c:pt idx="10">
                        <c:v>-113.72970581054688</c:v>
                      </c:pt>
                      <c:pt idx="11">
                        <c:v>-108.12833404541016</c:v>
                      </c:pt>
                      <c:pt idx="12">
                        <c:v>-92.60308837890625</c:v>
                      </c:pt>
                      <c:pt idx="13">
                        <c:v>-75.774658203125</c:v>
                      </c:pt>
                      <c:pt idx="14">
                        <c:v>-54.053813934326172</c:v>
                      </c:pt>
                      <c:pt idx="15">
                        <c:v>-35.337165832519531</c:v>
                      </c:pt>
                      <c:pt idx="16">
                        <c:v>-5.4861302375793457</c:v>
                      </c:pt>
                      <c:pt idx="17">
                        <c:v>63.246734619140625</c:v>
                      </c:pt>
                      <c:pt idx="18">
                        <c:v>133.39157104492188</c:v>
                      </c:pt>
                      <c:pt idx="19">
                        <c:v>204.94758605957031</c:v>
                      </c:pt>
                      <c:pt idx="20">
                        <c:v>237.60562133789063</c:v>
                      </c:pt>
                      <c:pt idx="21">
                        <c:v>263.52163696289063</c:v>
                      </c:pt>
                      <c:pt idx="22">
                        <c:v>290.21435546875</c:v>
                      </c:pt>
                      <c:pt idx="23">
                        <c:v>317.59017944335938</c:v>
                      </c:pt>
                      <c:pt idx="24">
                        <c:v>345.65826416015625</c:v>
                      </c:pt>
                      <c:pt idx="25">
                        <c:v>369.08297729492188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6D85-4F70-B495-71D02F776A8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'6004'!$B$16</c15:sqref>
                        </c15:formulaRef>
                      </c:ext>
                    </c:extLst>
                    <c:strCache>
                      <c:ptCount val="1"/>
                      <c:pt idx="0">
                        <c:v>PAN-CHI(3A)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'6004'!$C$16:$AB$16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6">
                        <c:v>0</c:v>
                      </c:pt>
                      <c:pt idx="7">
                        <c:v>-115.96535491943359</c:v>
                      </c:pt>
                      <c:pt idx="8">
                        <c:v>-132.32685852050781</c:v>
                      </c:pt>
                      <c:pt idx="9">
                        <c:v>-129.56707763671875</c:v>
                      </c:pt>
                      <c:pt idx="10">
                        <c:v>-123.09154510498047</c:v>
                      </c:pt>
                      <c:pt idx="11">
                        <c:v>-114.67536926269531</c:v>
                      </c:pt>
                      <c:pt idx="12">
                        <c:v>-103.55435943603516</c:v>
                      </c:pt>
                      <c:pt idx="13">
                        <c:v>-91.079231262207031</c:v>
                      </c:pt>
                      <c:pt idx="14">
                        <c:v>-77.604911804199219</c:v>
                      </c:pt>
                      <c:pt idx="15">
                        <c:v>-62.725006103515625</c:v>
                      </c:pt>
                      <c:pt idx="16">
                        <c:v>-45.410694122314453</c:v>
                      </c:pt>
                      <c:pt idx="17">
                        <c:v>-26.513364791870117</c:v>
                      </c:pt>
                      <c:pt idx="18">
                        <c:v>42.707359313964844</c:v>
                      </c:pt>
                      <c:pt idx="19">
                        <c:v>113.33950805664063</c:v>
                      </c:pt>
                      <c:pt idx="20">
                        <c:v>185.38235473632813</c:v>
                      </c:pt>
                      <c:pt idx="21">
                        <c:v>221.43435668945313</c:v>
                      </c:pt>
                      <c:pt idx="22">
                        <c:v>248.00672912597656</c:v>
                      </c:pt>
                      <c:pt idx="23">
                        <c:v>280.45294189453125</c:v>
                      </c:pt>
                      <c:pt idx="24">
                        <c:v>313.68460083007813</c:v>
                      </c:pt>
                      <c:pt idx="25">
                        <c:v>347.69680786132813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D85-4F70-B495-71D02F776A88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191469198217249E-2"/>
          <c:y val="0.88486686797799252"/>
          <c:w val="0.94749164763968674"/>
          <c:h val="9.995310527169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II 115KV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4817854564555128E-2"/>
          <c:y val="0.11121321881510526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'6004'!$B$11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'6004'!$C$11:$AB$11</c:f>
              <c:numCache>
                <c:formatCode>0.000</c:formatCode>
                <c:ptCount val="26"/>
                <c:pt idx="0">
                  <c:v>0</c:v>
                </c:pt>
                <c:pt idx="1">
                  <c:v>-101.65642547607422</c:v>
                </c:pt>
                <c:pt idx="2">
                  <c:v>-126.93269348144531</c:v>
                </c:pt>
                <c:pt idx="3">
                  <c:v>-148.67437744140625</c:v>
                </c:pt>
                <c:pt idx="4">
                  <c:v>-167.9888916015625</c:v>
                </c:pt>
                <c:pt idx="5">
                  <c:v>-183.90957641601563</c:v>
                </c:pt>
                <c:pt idx="6">
                  <c:v>-189.31990051269531</c:v>
                </c:pt>
                <c:pt idx="7">
                  <c:v>-191.53805541992188</c:v>
                </c:pt>
                <c:pt idx="8">
                  <c:v>-191.27003479003906</c:v>
                </c:pt>
                <c:pt idx="9">
                  <c:v>-184.29286193847656</c:v>
                </c:pt>
                <c:pt idx="10">
                  <c:v>-172.15525817871094</c:v>
                </c:pt>
                <c:pt idx="11">
                  <c:v>-153.67254638671875</c:v>
                </c:pt>
                <c:pt idx="12">
                  <c:v>-134.40939331054688</c:v>
                </c:pt>
                <c:pt idx="13">
                  <c:v>-112.14096832275391</c:v>
                </c:pt>
                <c:pt idx="14">
                  <c:v>-89.896690368652344</c:v>
                </c:pt>
                <c:pt idx="15">
                  <c:v>-68.471527099609375</c:v>
                </c:pt>
                <c:pt idx="16">
                  <c:v>-11.371722221374512</c:v>
                </c:pt>
                <c:pt idx="17">
                  <c:v>57.352054595947266</c:v>
                </c:pt>
                <c:pt idx="18">
                  <c:v>127.48787689208984</c:v>
                </c:pt>
                <c:pt idx="19">
                  <c:v>179.89492797851563</c:v>
                </c:pt>
                <c:pt idx="20">
                  <c:v>205.96859741210938</c:v>
                </c:pt>
                <c:pt idx="21">
                  <c:v>233.10220336914063</c:v>
                </c:pt>
                <c:pt idx="22">
                  <c:v>260.59201049804688</c:v>
                </c:pt>
                <c:pt idx="23">
                  <c:v>288.671630859375</c:v>
                </c:pt>
                <c:pt idx="24">
                  <c:v>315.23916625976563</c:v>
                </c:pt>
                <c:pt idx="25">
                  <c:v>328.18673706054688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A-4C25-9505-EEDEC8EA132E}"/>
            </c:ext>
          </c:extLst>
        </c:ser>
        <c:ser>
          <c:idx val="2"/>
          <c:order val="2"/>
          <c:tx>
            <c:strRef>
              <c:f>'6004'!$B$13</c:f>
              <c:strCache>
                <c:ptCount val="1"/>
                <c:pt idx="0">
                  <c:v>PAN-CHI(3A)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'6004'!$C$13:$AB$13</c:f>
              <c:numCache>
                <c:formatCode>0.000</c:formatCode>
                <c:ptCount val="26"/>
                <c:pt idx="6">
                  <c:v>-72.812065124511719</c:v>
                </c:pt>
                <c:pt idx="7">
                  <c:v>-97.592926025390625</c:v>
                </c:pt>
                <c:pt idx="8">
                  <c:v>-108.28240966796875</c:v>
                </c:pt>
                <c:pt idx="9">
                  <c:v>-116.09680938720703</c:v>
                </c:pt>
                <c:pt idx="10">
                  <c:v>-113.72970581054688</c:v>
                </c:pt>
                <c:pt idx="11">
                  <c:v>-108.12833404541016</c:v>
                </c:pt>
                <c:pt idx="12">
                  <c:v>-92.60308837890625</c:v>
                </c:pt>
                <c:pt idx="13">
                  <c:v>-75.774658203125</c:v>
                </c:pt>
                <c:pt idx="14">
                  <c:v>-54.053813934326172</c:v>
                </c:pt>
                <c:pt idx="15">
                  <c:v>-35.337165832519531</c:v>
                </c:pt>
                <c:pt idx="16">
                  <c:v>-5.4861302375793457</c:v>
                </c:pt>
                <c:pt idx="17">
                  <c:v>63.246734619140625</c:v>
                </c:pt>
                <c:pt idx="18">
                  <c:v>133.39157104492188</c:v>
                </c:pt>
                <c:pt idx="19">
                  <c:v>204.94758605957031</c:v>
                </c:pt>
                <c:pt idx="20">
                  <c:v>237.60562133789063</c:v>
                </c:pt>
                <c:pt idx="21">
                  <c:v>263.52163696289063</c:v>
                </c:pt>
                <c:pt idx="22">
                  <c:v>290.21435546875</c:v>
                </c:pt>
                <c:pt idx="23">
                  <c:v>317.59017944335938</c:v>
                </c:pt>
                <c:pt idx="24">
                  <c:v>345.65826416015625</c:v>
                </c:pt>
                <c:pt idx="25">
                  <c:v>369.08297729492188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0A-4C25-9505-EEDEC8EA132E}"/>
            </c:ext>
          </c:extLst>
        </c:ser>
        <c:ser>
          <c:idx val="3"/>
          <c:order val="3"/>
          <c:tx>
            <c:strRef>
              <c:f>'6004'!$B$14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'6004'!$C$14:$AB$14</c:f>
              <c:numCache>
                <c:formatCode>0.000</c:formatCode>
                <c:ptCount val="26"/>
                <c:pt idx="3">
                  <c:v>-147.22587585449219</c:v>
                </c:pt>
                <c:pt idx="4">
                  <c:v>-187.24658203125</c:v>
                </c:pt>
                <c:pt idx="5">
                  <c:v>-207.48329162597656</c:v>
                </c:pt>
                <c:pt idx="6">
                  <c:v>-216.70887756347656</c:v>
                </c:pt>
                <c:pt idx="7">
                  <c:v>-216.55477905273438</c:v>
                </c:pt>
                <c:pt idx="8">
                  <c:v>-207.48489379882813</c:v>
                </c:pt>
                <c:pt idx="9">
                  <c:v>-197.005126953125</c:v>
                </c:pt>
                <c:pt idx="10">
                  <c:v>-183.31648254394531</c:v>
                </c:pt>
                <c:pt idx="11">
                  <c:v>-168.33770751953125</c:v>
                </c:pt>
                <c:pt idx="12">
                  <c:v>-152.52784729003906</c:v>
                </c:pt>
                <c:pt idx="13">
                  <c:v>-136.0933837890625</c:v>
                </c:pt>
                <c:pt idx="14">
                  <c:v>-118.97892761230469</c:v>
                </c:pt>
                <c:pt idx="15">
                  <c:v>-101.02787017822266</c:v>
                </c:pt>
                <c:pt idx="16">
                  <c:v>-82.26629638671875</c:v>
                </c:pt>
                <c:pt idx="17">
                  <c:v>-32.437175750732422</c:v>
                </c:pt>
                <c:pt idx="18">
                  <c:v>36.773788452148438</c:v>
                </c:pt>
                <c:pt idx="19">
                  <c:v>107.39614105224609</c:v>
                </c:pt>
                <c:pt idx="20">
                  <c:v>163.21150207519531</c:v>
                </c:pt>
                <c:pt idx="21">
                  <c:v>190.26278686523438</c:v>
                </c:pt>
                <c:pt idx="22">
                  <c:v>222.50416564941406</c:v>
                </c:pt>
                <c:pt idx="23">
                  <c:v>255.50367736816406</c:v>
                </c:pt>
                <c:pt idx="24">
                  <c:v>289.25875854492188</c:v>
                </c:pt>
                <c:pt idx="25">
                  <c:v>323.76690673828125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0A-4C25-9505-EEDEC8EA132E}"/>
            </c:ext>
          </c:extLst>
        </c:ser>
        <c:ser>
          <c:idx val="5"/>
          <c:order val="5"/>
          <c:tx>
            <c:strRef>
              <c:f>'6004'!$B$16</c:f>
              <c:strCache>
                <c:ptCount val="1"/>
                <c:pt idx="0">
                  <c:v>PAN-CHI(3A)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'6004'!$C$16:$AB$16</c:f>
              <c:numCache>
                <c:formatCode>0.000</c:formatCode>
                <c:ptCount val="26"/>
                <c:pt idx="6">
                  <c:v>0</c:v>
                </c:pt>
                <c:pt idx="7">
                  <c:v>-115.96535491943359</c:v>
                </c:pt>
                <c:pt idx="8">
                  <c:v>-132.32685852050781</c:v>
                </c:pt>
                <c:pt idx="9">
                  <c:v>-129.56707763671875</c:v>
                </c:pt>
                <c:pt idx="10">
                  <c:v>-123.09154510498047</c:v>
                </c:pt>
                <c:pt idx="11">
                  <c:v>-114.67536926269531</c:v>
                </c:pt>
                <c:pt idx="12">
                  <c:v>-103.55435943603516</c:v>
                </c:pt>
                <c:pt idx="13">
                  <c:v>-91.079231262207031</c:v>
                </c:pt>
                <c:pt idx="14">
                  <c:v>-77.604911804199219</c:v>
                </c:pt>
                <c:pt idx="15">
                  <c:v>-62.725006103515625</c:v>
                </c:pt>
                <c:pt idx="16">
                  <c:v>-45.410694122314453</c:v>
                </c:pt>
                <c:pt idx="17">
                  <c:v>-26.513364791870117</c:v>
                </c:pt>
                <c:pt idx="18">
                  <c:v>42.707359313964844</c:v>
                </c:pt>
                <c:pt idx="19">
                  <c:v>113.33950805664063</c:v>
                </c:pt>
                <c:pt idx="20">
                  <c:v>185.38235473632813</c:v>
                </c:pt>
                <c:pt idx="21">
                  <c:v>221.43435668945313</c:v>
                </c:pt>
                <c:pt idx="22">
                  <c:v>248.00672912597656</c:v>
                </c:pt>
                <c:pt idx="23">
                  <c:v>280.45294189453125</c:v>
                </c:pt>
                <c:pt idx="24">
                  <c:v>313.68460083007813</c:v>
                </c:pt>
                <c:pt idx="25">
                  <c:v>347.69680786132813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0A-4C25-9505-EEDEC8EA1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'6004'!$B$12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'6004'!$C$12:$AB$12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136.67520141601563</c:v>
                      </c:pt>
                      <c:pt idx="1">
                        <c:v>67.327247619628906</c:v>
                      </c:pt>
                      <c:pt idx="2">
                        <c:v>21.524351119995117</c:v>
                      </c:pt>
                      <c:pt idx="3">
                        <c:v>-15.514975547790527</c:v>
                      </c:pt>
                      <c:pt idx="4">
                        <c:v>-46.524337768554688</c:v>
                      </c:pt>
                      <c:pt idx="5">
                        <c:v>-72.851966857910156</c:v>
                      </c:pt>
                      <c:pt idx="6">
                        <c:v>-96.036354064941406</c:v>
                      </c:pt>
                      <c:pt idx="7">
                        <c:v>-112.86358642578125</c:v>
                      </c:pt>
                      <c:pt idx="8">
                        <c:v>-118.58800506591797</c:v>
                      </c:pt>
                      <c:pt idx="9">
                        <c:v>-123.38683319091797</c:v>
                      </c:pt>
                      <c:pt idx="10">
                        <c:v>-117.34053039550781</c:v>
                      </c:pt>
                      <c:pt idx="11">
                        <c:v>-107.53074645996094</c:v>
                      </c:pt>
                      <c:pt idx="12">
                        <c:v>-90.676322937011719</c:v>
                      </c:pt>
                      <c:pt idx="13">
                        <c:v>-72.55096435546875</c:v>
                      </c:pt>
                      <c:pt idx="14">
                        <c:v>-50.126384735107422</c:v>
                      </c:pt>
                      <c:pt idx="15">
                        <c:v>-30.387929916381836</c:v>
                      </c:pt>
                      <c:pt idx="16">
                        <c:v>-8.9666318893432617</c:v>
                      </c:pt>
                      <c:pt idx="17">
                        <c:v>59.768150329589844</c:v>
                      </c:pt>
                      <c:pt idx="18">
                        <c:v>129.91490173339844</c:v>
                      </c:pt>
                      <c:pt idx="19">
                        <c:v>201.47294616699219</c:v>
                      </c:pt>
                      <c:pt idx="20">
                        <c:v>241.436767578125</c:v>
                      </c:pt>
                      <c:pt idx="21">
                        <c:v>266.31954956054688</c:v>
                      </c:pt>
                      <c:pt idx="22">
                        <c:v>292.2398681640625</c:v>
                      </c:pt>
                      <c:pt idx="23">
                        <c:v>318.22769165039063</c:v>
                      </c:pt>
                      <c:pt idx="24">
                        <c:v>345.07421875</c:v>
                      </c:pt>
                      <c:pt idx="25">
                        <c:v>372.45217895507813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680A-4C25-9505-EEDEC8EA13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'6004'!$B$15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5">
                        <c:v>0</c:v>
                      </c:pt>
                      <c:pt idx="6">
                        <c:v>-132.80010986328125</c:v>
                      </c:pt>
                      <c:pt idx="7">
                        <c:v>-144.52239990234375</c:v>
                      </c:pt>
                      <c:pt idx="8">
                        <c:v>-148.40802001953125</c:v>
                      </c:pt>
                      <c:pt idx="9">
                        <c:v>-140.31593322753906</c:v>
                      </c:pt>
                      <c:pt idx="10">
                        <c:v>-130.28631591796875</c:v>
                      </c:pt>
                      <c:pt idx="11">
                        <c:v>-117.20754241943359</c:v>
                      </c:pt>
                      <c:pt idx="12">
                        <c:v>-102.56864166259766</c:v>
                      </c:pt>
                      <c:pt idx="13">
                        <c:v>-86.744873046875</c:v>
                      </c:pt>
                      <c:pt idx="14">
                        <c:v>-70.016326904296875</c:v>
                      </c:pt>
                      <c:pt idx="15">
                        <c:v>-52.478725433349609</c:v>
                      </c:pt>
                      <c:pt idx="16">
                        <c:v>-34.476356506347656</c:v>
                      </c:pt>
                      <c:pt idx="17">
                        <c:v>-15.62363338470459</c:v>
                      </c:pt>
                      <c:pt idx="18">
                        <c:v>39.866004943847656</c:v>
                      </c:pt>
                      <c:pt idx="19">
                        <c:v>110.51031494140625</c:v>
                      </c:pt>
                      <c:pt idx="20">
                        <c:v>182.56561279296875</c:v>
                      </c:pt>
                      <c:pt idx="21">
                        <c:v>234.47880554199219</c:v>
                      </c:pt>
                      <c:pt idx="22">
                        <c:v>258.27072143554688</c:v>
                      </c:pt>
                      <c:pt idx="23">
                        <c:v>282.23391723632813</c:v>
                      </c:pt>
                      <c:pt idx="24">
                        <c:v>312.87496948242188</c:v>
                      </c:pt>
                      <c:pt idx="25">
                        <c:v>346.0260009765625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80A-4C25-9505-EEDEC8EA132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316750284391501E-2"/>
          <c:y val="0.88486686797799252"/>
          <c:w val="0.94411655394429528"/>
          <c:h val="9.995310527169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Chorrera 230KV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146263789885815E-2"/>
          <c:y val="0.1063372232142091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'6005'!$B$11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'6005'!$C$11:$AB$11</c:f>
              <c:numCache>
                <c:formatCode>0.000</c:formatCode>
                <c:ptCount val="26"/>
                <c:pt idx="1">
                  <c:v>143.48677062988281</c:v>
                </c:pt>
                <c:pt idx="2">
                  <c:v>60.873477935791016</c:v>
                </c:pt>
                <c:pt idx="3">
                  <c:v>-18.474407196044922</c:v>
                </c:pt>
                <c:pt idx="4">
                  <c:v>-87.642936706542969</c:v>
                </c:pt>
                <c:pt idx="5">
                  <c:v>-135.52761840820313</c:v>
                </c:pt>
                <c:pt idx="6">
                  <c:v>-170.08097839355469</c:v>
                </c:pt>
                <c:pt idx="7">
                  <c:v>-199.32357788085938</c:v>
                </c:pt>
                <c:pt idx="8">
                  <c:v>-224.1468505859375</c:v>
                </c:pt>
                <c:pt idx="9">
                  <c:v>-235.3497314453125</c:v>
                </c:pt>
                <c:pt idx="10">
                  <c:v>-238.02523803710938</c:v>
                </c:pt>
                <c:pt idx="11">
                  <c:v>-231.57463073730469</c:v>
                </c:pt>
                <c:pt idx="12">
                  <c:v>-217.15476989746094</c:v>
                </c:pt>
                <c:pt idx="13">
                  <c:v>-199.78207397460938</c:v>
                </c:pt>
                <c:pt idx="14">
                  <c:v>-172.78982543945313</c:v>
                </c:pt>
                <c:pt idx="15">
                  <c:v>-129.90971374511719</c:v>
                </c:pt>
                <c:pt idx="16">
                  <c:v>-90.654251098632813</c:v>
                </c:pt>
                <c:pt idx="17">
                  <c:v>13.121208190917969</c:v>
                </c:pt>
                <c:pt idx="18">
                  <c:v>123.62370300292969</c:v>
                </c:pt>
                <c:pt idx="19">
                  <c:v>235.26499938964844</c:v>
                </c:pt>
                <c:pt idx="20">
                  <c:v>281.00732421875</c:v>
                </c:pt>
                <c:pt idx="21">
                  <c:v>312.55203247070313</c:v>
                </c:pt>
                <c:pt idx="22">
                  <c:v>337.40921020507813</c:v>
                </c:pt>
                <c:pt idx="23">
                  <c:v>356.21502685546875</c:v>
                </c:pt>
                <c:pt idx="24">
                  <c:v>362.65805053710938</c:v>
                </c:pt>
                <c:pt idx="25">
                  <c:v>368.06112670898438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10-4C85-933B-B45521BE0FB1}"/>
            </c:ext>
          </c:extLst>
        </c:ser>
        <c:ser>
          <c:idx val="1"/>
          <c:order val="1"/>
          <c:tx>
            <c:strRef>
              <c:f>'6005'!$B$12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'6005'!$C$12:$AB$12</c:f>
              <c:numCache>
                <c:formatCode>0.000</c:formatCode>
                <c:ptCount val="26"/>
                <c:pt idx="2">
                  <c:v>246.32844543457031</c:v>
                </c:pt>
                <c:pt idx="3">
                  <c:v>156.8907470703125</c:v>
                </c:pt>
                <c:pt idx="4">
                  <c:v>85.240165710449219</c:v>
                </c:pt>
                <c:pt idx="5">
                  <c:v>25.171970367431641</c:v>
                </c:pt>
                <c:pt idx="6">
                  <c:v>-24.353225708007813</c:v>
                </c:pt>
                <c:pt idx="7">
                  <c:v>-65.679061889648438</c:v>
                </c:pt>
                <c:pt idx="8">
                  <c:v>-100.71580505371094</c:v>
                </c:pt>
                <c:pt idx="9">
                  <c:v>-130.15287780761719</c:v>
                </c:pt>
                <c:pt idx="10">
                  <c:v>-141.09211730957031</c:v>
                </c:pt>
                <c:pt idx="11">
                  <c:v>-148.62910461425781</c:v>
                </c:pt>
                <c:pt idx="12">
                  <c:v>-140.12191772460938</c:v>
                </c:pt>
                <c:pt idx="13">
                  <c:v>-125.39539337158203</c:v>
                </c:pt>
                <c:pt idx="14">
                  <c:v>-103.63820648193359</c:v>
                </c:pt>
                <c:pt idx="15">
                  <c:v>-64.164382934570313</c:v>
                </c:pt>
                <c:pt idx="16">
                  <c:v>-29.191007614135742</c:v>
                </c:pt>
                <c:pt idx="17">
                  <c:v>49.464519500732422</c:v>
                </c:pt>
                <c:pt idx="18">
                  <c:v>159.452880859375</c:v>
                </c:pt>
                <c:pt idx="19">
                  <c:v>272.03582763671875</c:v>
                </c:pt>
                <c:pt idx="20">
                  <c:v>334.08950805664063</c:v>
                </c:pt>
                <c:pt idx="21">
                  <c:v>376.56735229492188</c:v>
                </c:pt>
                <c:pt idx="22">
                  <c:v>401.17019653320313</c:v>
                </c:pt>
                <c:pt idx="23">
                  <c:v>421.46868896484375</c:v>
                </c:pt>
                <c:pt idx="24">
                  <c:v>428.11407470703125</c:v>
                </c:pt>
                <c:pt idx="25">
                  <c:v>433.54473876953125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0-4C85-933B-B45521BE0FB1}"/>
            </c:ext>
          </c:extLst>
        </c:ser>
        <c:ser>
          <c:idx val="3"/>
          <c:order val="3"/>
          <c:tx>
            <c:strRef>
              <c:f>'6005'!$B$14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'6005'!$C$14:$AB$14</c:f>
              <c:numCache>
                <c:formatCode>0.000</c:formatCode>
                <c:ptCount val="26"/>
                <c:pt idx="0">
                  <c:v>259.33389282226563</c:v>
                </c:pt>
                <c:pt idx="1">
                  <c:v>107.79989624023438</c:v>
                </c:pt>
                <c:pt idx="2">
                  <c:v>-6.8944239616394043</c:v>
                </c:pt>
                <c:pt idx="3">
                  <c:v>-86.553802490234375</c:v>
                </c:pt>
                <c:pt idx="4">
                  <c:v>-149.18238830566406</c:v>
                </c:pt>
                <c:pt idx="5">
                  <c:v>-195.48405456542969</c:v>
                </c:pt>
                <c:pt idx="6">
                  <c:v>-229.99024963378906</c:v>
                </c:pt>
                <c:pt idx="7">
                  <c:v>-242.41635131835938</c:v>
                </c:pt>
                <c:pt idx="8">
                  <c:v>-242.64637756347656</c:v>
                </c:pt>
                <c:pt idx="9">
                  <c:v>-230.39801025390625</c:v>
                </c:pt>
                <c:pt idx="10">
                  <c:v>-215.800048828125</c:v>
                </c:pt>
                <c:pt idx="11">
                  <c:v>-196.81610107421875</c:v>
                </c:pt>
                <c:pt idx="12">
                  <c:v>-176.25337219238281</c:v>
                </c:pt>
                <c:pt idx="13">
                  <c:v>-153.8719482421875</c:v>
                </c:pt>
                <c:pt idx="14">
                  <c:v>-130.39128112792969</c:v>
                </c:pt>
                <c:pt idx="15">
                  <c:v>-106.28107452392578</c:v>
                </c:pt>
                <c:pt idx="16">
                  <c:v>-69.02679443359375</c:v>
                </c:pt>
                <c:pt idx="17">
                  <c:v>22.771650314331055</c:v>
                </c:pt>
                <c:pt idx="18">
                  <c:v>122.91171264648438</c:v>
                </c:pt>
                <c:pt idx="19">
                  <c:v>218.38336181640625</c:v>
                </c:pt>
                <c:pt idx="20">
                  <c:v>275.03900146484375</c:v>
                </c:pt>
                <c:pt idx="21">
                  <c:v>332.61917114257813</c:v>
                </c:pt>
                <c:pt idx="22">
                  <c:v>391.60723876953125</c:v>
                </c:pt>
                <c:pt idx="23">
                  <c:v>451.9949951171875</c:v>
                </c:pt>
                <c:pt idx="24">
                  <c:v>509.36422729492188</c:v>
                </c:pt>
                <c:pt idx="25">
                  <c:v>548.95611572265625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10-4C85-933B-B45521BE0FB1}"/>
            </c:ext>
          </c:extLst>
        </c:ser>
        <c:ser>
          <c:idx val="4"/>
          <c:order val="4"/>
          <c:tx>
            <c:strRef>
              <c:f>'6005'!$B$15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'6005'!$C$15:$AB$15</c:f>
              <c:numCache>
                <c:formatCode>0.000</c:formatCode>
                <c:ptCount val="26"/>
                <c:pt idx="1">
                  <c:v>284.35317993164063</c:v>
                </c:pt>
                <c:pt idx="2">
                  <c:v>136.40550231933594</c:v>
                </c:pt>
                <c:pt idx="3">
                  <c:v>40.149089813232422</c:v>
                </c:pt>
                <c:pt idx="4">
                  <c:v>-36.508682250976563</c:v>
                </c:pt>
                <c:pt idx="5">
                  <c:v>-91.9486083984375</c:v>
                </c:pt>
                <c:pt idx="6">
                  <c:v>-137.30380249023438</c:v>
                </c:pt>
                <c:pt idx="7">
                  <c:v>-154.45597839355469</c:v>
                </c:pt>
                <c:pt idx="8">
                  <c:v>-162.27995300292969</c:v>
                </c:pt>
                <c:pt idx="9">
                  <c:v>-152.25611877441406</c:v>
                </c:pt>
                <c:pt idx="10">
                  <c:v>-139.94439697265625</c:v>
                </c:pt>
                <c:pt idx="11">
                  <c:v>-122.78465270996094</c:v>
                </c:pt>
                <c:pt idx="12">
                  <c:v>-103.66563415527344</c:v>
                </c:pt>
                <c:pt idx="13">
                  <c:v>-82.815940856933594</c:v>
                </c:pt>
                <c:pt idx="14">
                  <c:v>-60.223789215087891</c:v>
                </c:pt>
                <c:pt idx="15">
                  <c:v>-36.723518371582031</c:v>
                </c:pt>
                <c:pt idx="16">
                  <c:v>-12.344481468200684</c:v>
                </c:pt>
                <c:pt idx="17">
                  <c:v>75.803955078125</c:v>
                </c:pt>
                <c:pt idx="18">
                  <c:v>168.50103759765625</c:v>
                </c:pt>
                <c:pt idx="19">
                  <c:v>269.09185791015625</c:v>
                </c:pt>
                <c:pt idx="20">
                  <c:v>322.8824462890625</c:v>
                </c:pt>
                <c:pt idx="21">
                  <c:v>377.377685546875</c:v>
                </c:pt>
                <c:pt idx="22">
                  <c:v>433.2733154296875</c:v>
                </c:pt>
                <c:pt idx="23">
                  <c:v>490.55889892578125</c:v>
                </c:pt>
                <c:pt idx="24">
                  <c:v>544.94842529296875</c:v>
                </c:pt>
                <c:pt idx="25">
                  <c:v>595.4344482421875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10-4C85-933B-B45521BE0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'6005'!$B$13</c15:sqref>
                        </c15:formulaRef>
                      </c:ext>
                    </c:extLst>
                    <c:strCache>
                      <c:ptCount val="1"/>
                      <c:pt idx="0">
                        <c:v>PAN-CHI(3A)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'6005'!$C$13:$AB$13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8">
                        <c:v>-43.631683349609375</c:v>
                      </c:pt>
                      <c:pt idx="9">
                        <c:v>-98.332931518554688</c:v>
                      </c:pt>
                      <c:pt idx="10">
                        <c:v>-126.4765625</c:v>
                      </c:pt>
                      <c:pt idx="11">
                        <c:v>-139.82643127441406</c:v>
                      </c:pt>
                      <c:pt idx="12">
                        <c:v>-138.6412353515625</c:v>
                      </c:pt>
                      <c:pt idx="13">
                        <c:v>-131.39945983886719</c:v>
                      </c:pt>
                      <c:pt idx="14">
                        <c:v>-117.40850067138672</c:v>
                      </c:pt>
                      <c:pt idx="15">
                        <c:v>-80.684440612792969</c:v>
                      </c:pt>
                      <c:pt idx="16">
                        <c:v>-45.838443756103516</c:v>
                      </c:pt>
                      <c:pt idx="17">
                        <c:v>24.781721115112305</c:v>
                      </c:pt>
                      <c:pt idx="18">
                        <c:v>135.22314453125</c:v>
                      </c:pt>
                      <c:pt idx="19">
                        <c:v>248.25765991210938</c:v>
                      </c:pt>
                      <c:pt idx="20">
                        <c:v>323.09402465820313</c:v>
                      </c:pt>
                      <c:pt idx="21">
                        <c:v>357.71331787109375</c:v>
                      </c:pt>
                      <c:pt idx="22">
                        <c:v>381.5687255859375</c:v>
                      </c:pt>
                      <c:pt idx="23">
                        <c:v>400.13607788085938</c:v>
                      </c:pt>
                      <c:pt idx="24">
                        <c:v>408.40982055664063</c:v>
                      </c:pt>
                      <c:pt idx="25">
                        <c:v>412.982666015625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810-4C85-933B-B45521BE0FB1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'6005'!$B$16</c15:sqref>
                        </c15:formulaRef>
                      </c:ext>
                    </c:extLst>
                    <c:strCache>
                      <c:ptCount val="1"/>
                      <c:pt idx="0">
                        <c:v>PAN-CHI(3A)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'6005'!$C$16:$W$16</c15:sqref>
                        </c15:formulaRef>
                      </c:ext>
                    </c:extLst>
                    <c:numCache>
                      <c:formatCode>0.000</c:formatCode>
                      <c:ptCount val="21"/>
                      <c:pt idx="6">
                        <c:v>-48.02862548828125</c:v>
                      </c:pt>
                      <c:pt idx="7">
                        <c:v>-112.374267578125</c:v>
                      </c:pt>
                      <c:pt idx="8">
                        <c:v>-139.36325073242188</c:v>
                      </c:pt>
                      <c:pt idx="9">
                        <c:v>-146.3568115234375</c:v>
                      </c:pt>
                      <c:pt idx="10">
                        <c:v>-139.64389038085938</c:v>
                      </c:pt>
                      <c:pt idx="11">
                        <c:v>-129.8897705078125</c:v>
                      </c:pt>
                      <c:pt idx="12">
                        <c:v>-116.20436859130859</c:v>
                      </c:pt>
                      <c:pt idx="13">
                        <c:v>-99.903182983398438</c:v>
                      </c:pt>
                      <c:pt idx="14">
                        <c:v>-81.596298217773438</c:v>
                      </c:pt>
                      <c:pt idx="15">
                        <c:v>-60.527767181396484</c:v>
                      </c:pt>
                      <c:pt idx="16">
                        <c:v>-37.095848083496094</c:v>
                      </c:pt>
                      <c:pt idx="17">
                        <c:v>38.178123474121094</c:v>
                      </c:pt>
                      <c:pt idx="18">
                        <c:v>133.98289489746094</c:v>
                      </c:pt>
                      <c:pt idx="19">
                        <c:v>246.79939270019531</c:v>
                      </c:pt>
                      <c:pt idx="20">
                        <c:v>309.384521484375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810-4C85-933B-B45521BE0FB1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63364482643257E-2"/>
          <c:y val="0.88980715202948446"/>
          <c:w val="0.93800558975250559"/>
          <c:h val="9.56641857990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Chorrera 230KV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146263789885815E-2"/>
          <c:y val="0.1063372232142091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'6005'!$B$11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'6005'!$C$11:$AB$11</c:f>
              <c:numCache>
                <c:formatCode>0.000</c:formatCode>
                <c:ptCount val="26"/>
                <c:pt idx="1">
                  <c:v>143.48677062988281</c:v>
                </c:pt>
                <c:pt idx="2">
                  <c:v>60.873477935791016</c:v>
                </c:pt>
                <c:pt idx="3">
                  <c:v>-18.474407196044922</c:v>
                </c:pt>
                <c:pt idx="4">
                  <c:v>-87.642936706542969</c:v>
                </c:pt>
                <c:pt idx="5">
                  <c:v>-135.52761840820313</c:v>
                </c:pt>
                <c:pt idx="6">
                  <c:v>-170.08097839355469</c:v>
                </c:pt>
                <c:pt idx="7">
                  <c:v>-199.32357788085938</c:v>
                </c:pt>
                <c:pt idx="8">
                  <c:v>-224.1468505859375</c:v>
                </c:pt>
                <c:pt idx="9">
                  <c:v>-235.3497314453125</c:v>
                </c:pt>
                <c:pt idx="10">
                  <c:v>-238.02523803710938</c:v>
                </c:pt>
                <c:pt idx="11">
                  <c:v>-231.57463073730469</c:v>
                </c:pt>
                <c:pt idx="12">
                  <c:v>-217.15476989746094</c:v>
                </c:pt>
                <c:pt idx="13">
                  <c:v>-199.78207397460938</c:v>
                </c:pt>
                <c:pt idx="14">
                  <c:v>-172.78982543945313</c:v>
                </c:pt>
                <c:pt idx="15">
                  <c:v>-129.90971374511719</c:v>
                </c:pt>
                <c:pt idx="16">
                  <c:v>-90.654251098632813</c:v>
                </c:pt>
                <c:pt idx="17">
                  <c:v>13.121208190917969</c:v>
                </c:pt>
                <c:pt idx="18">
                  <c:v>123.62370300292969</c:v>
                </c:pt>
                <c:pt idx="19">
                  <c:v>235.26499938964844</c:v>
                </c:pt>
                <c:pt idx="20">
                  <c:v>281.00732421875</c:v>
                </c:pt>
                <c:pt idx="21">
                  <c:v>312.55203247070313</c:v>
                </c:pt>
                <c:pt idx="22">
                  <c:v>337.40921020507813</c:v>
                </c:pt>
                <c:pt idx="23">
                  <c:v>356.21502685546875</c:v>
                </c:pt>
                <c:pt idx="24">
                  <c:v>362.65805053710938</c:v>
                </c:pt>
                <c:pt idx="25">
                  <c:v>368.06112670898438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F1-4F53-A255-C62C4EA6D48E}"/>
            </c:ext>
          </c:extLst>
        </c:ser>
        <c:ser>
          <c:idx val="2"/>
          <c:order val="2"/>
          <c:tx>
            <c:strRef>
              <c:f>'6005'!$B$13</c:f>
              <c:strCache>
                <c:ptCount val="1"/>
                <c:pt idx="0">
                  <c:v>PAN-CHI(3A)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'6005'!$C$13:$AB$13</c:f>
              <c:numCache>
                <c:formatCode>0.000</c:formatCode>
                <c:ptCount val="26"/>
                <c:pt idx="8">
                  <c:v>-43.631683349609375</c:v>
                </c:pt>
                <c:pt idx="9">
                  <c:v>-98.332931518554688</c:v>
                </c:pt>
                <c:pt idx="10">
                  <c:v>-126.4765625</c:v>
                </c:pt>
                <c:pt idx="11">
                  <c:v>-139.82643127441406</c:v>
                </c:pt>
                <c:pt idx="12">
                  <c:v>-138.6412353515625</c:v>
                </c:pt>
                <c:pt idx="13">
                  <c:v>-131.39945983886719</c:v>
                </c:pt>
                <c:pt idx="14">
                  <c:v>-117.40850067138672</c:v>
                </c:pt>
                <c:pt idx="15">
                  <c:v>-80.684440612792969</c:v>
                </c:pt>
                <c:pt idx="16">
                  <c:v>-45.838443756103516</c:v>
                </c:pt>
                <c:pt idx="17">
                  <c:v>24.781721115112305</c:v>
                </c:pt>
                <c:pt idx="18">
                  <c:v>135.22314453125</c:v>
                </c:pt>
                <c:pt idx="19">
                  <c:v>248.25765991210938</c:v>
                </c:pt>
                <c:pt idx="20">
                  <c:v>323.09402465820313</c:v>
                </c:pt>
                <c:pt idx="21">
                  <c:v>357.71331787109375</c:v>
                </c:pt>
                <c:pt idx="22">
                  <c:v>381.5687255859375</c:v>
                </c:pt>
                <c:pt idx="23">
                  <c:v>400.13607788085938</c:v>
                </c:pt>
                <c:pt idx="24">
                  <c:v>408.40982055664063</c:v>
                </c:pt>
                <c:pt idx="25">
                  <c:v>412.982666015625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F1-4F53-A255-C62C4EA6D48E}"/>
            </c:ext>
          </c:extLst>
        </c:ser>
        <c:ser>
          <c:idx val="3"/>
          <c:order val="3"/>
          <c:tx>
            <c:strRef>
              <c:f>'6005'!$B$14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'6005'!$C$14:$AB$14</c:f>
              <c:numCache>
                <c:formatCode>0.000</c:formatCode>
                <c:ptCount val="26"/>
                <c:pt idx="0">
                  <c:v>259.33389282226563</c:v>
                </c:pt>
                <c:pt idx="1">
                  <c:v>107.79989624023438</c:v>
                </c:pt>
                <c:pt idx="2">
                  <c:v>-6.8944239616394043</c:v>
                </c:pt>
                <c:pt idx="3">
                  <c:v>-86.553802490234375</c:v>
                </c:pt>
                <c:pt idx="4">
                  <c:v>-149.18238830566406</c:v>
                </c:pt>
                <c:pt idx="5">
                  <c:v>-195.48405456542969</c:v>
                </c:pt>
                <c:pt idx="6">
                  <c:v>-229.99024963378906</c:v>
                </c:pt>
                <c:pt idx="7">
                  <c:v>-242.41635131835938</c:v>
                </c:pt>
                <c:pt idx="8">
                  <c:v>-242.64637756347656</c:v>
                </c:pt>
                <c:pt idx="9">
                  <c:v>-230.39801025390625</c:v>
                </c:pt>
                <c:pt idx="10">
                  <c:v>-215.800048828125</c:v>
                </c:pt>
                <c:pt idx="11">
                  <c:v>-196.81610107421875</c:v>
                </c:pt>
                <c:pt idx="12">
                  <c:v>-176.25337219238281</c:v>
                </c:pt>
                <c:pt idx="13">
                  <c:v>-153.8719482421875</c:v>
                </c:pt>
                <c:pt idx="14">
                  <c:v>-130.39128112792969</c:v>
                </c:pt>
                <c:pt idx="15">
                  <c:v>-106.28107452392578</c:v>
                </c:pt>
                <c:pt idx="16">
                  <c:v>-69.02679443359375</c:v>
                </c:pt>
                <c:pt idx="17">
                  <c:v>22.771650314331055</c:v>
                </c:pt>
                <c:pt idx="18">
                  <c:v>122.91171264648438</c:v>
                </c:pt>
                <c:pt idx="19">
                  <c:v>218.38336181640625</c:v>
                </c:pt>
                <c:pt idx="20">
                  <c:v>275.03900146484375</c:v>
                </c:pt>
                <c:pt idx="21">
                  <c:v>332.61917114257813</c:v>
                </c:pt>
                <c:pt idx="22">
                  <c:v>391.60723876953125</c:v>
                </c:pt>
                <c:pt idx="23">
                  <c:v>451.9949951171875</c:v>
                </c:pt>
                <c:pt idx="24">
                  <c:v>509.36422729492188</c:v>
                </c:pt>
                <c:pt idx="25">
                  <c:v>548.95611572265625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F1-4F53-A255-C62C4EA6D48E}"/>
            </c:ext>
          </c:extLst>
        </c:ser>
        <c:ser>
          <c:idx val="5"/>
          <c:order val="5"/>
          <c:tx>
            <c:strRef>
              <c:f>'6005'!$B$16</c:f>
              <c:strCache>
                <c:ptCount val="1"/>
                <c:pt idx="0">
                  <c:v>PAN-CHI(3A)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'6005'!$C$16:$W$16</c:f>
              <c:numCache>
                <c:formatCode>0.000</c:formatCode>
                <c:ptCount val="21"/>
                <c:pt idx="6">
                  <c:v>-48.02862548828125</c:v>
                </c:pt>
                <c:pt idx="7">
                  <c:v>-112.374267578125</c:v>
                </c:pt>
                <c:pt idx="8">
                  <c:v>-139.36325073242188</c:v>
                </c:pt>
                <c:pt idx="9">
                  <c:v>-146.3568115234375</c:v>
                </c:pt>
                <c:pt idx="10">
                  <c:v>-139.64389038085938</c:v>
                </c:pt>
                <c:pt idx="11">
                  <c:v>-129.8897705078125</c:v>
                </c:pt>
                <c:pt idx="12">
                  <c:v>-116.20436859130859</c:v>
                </c:pt>
                <c:pt idx="13">
                  <c:v>-99.903182983398438</c:v>
                </c:pt>
                <c:pt idx="14">
                  <c:v>-81.596298217773438</c:v>
                </c:pt>
                <c:pt idx="15">
                  <c:v>-60.527767181396484</c:v>
                </c:pt>
                <c:pt idx="16">
                  <c:v>-37.095848083496094</c:v>
                </c:pt>
                <c:pt idx="17">
                  <c:v>38.178123474121094</c:v>
                </c:pt>
                <c:pt idx="18">
                  <c:v>133.98289489746094</c:v>
                </c:pt>
                <c:pt idx="19">
                  <c:v>246.79939270019531</c:v>
                </c:pt>
                <c:pt idx="20">
                  <c:v>309.384521484375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F1-4F53-A255-C62C4EA6D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'6005'!$B$12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'6005'!$C$12:$AB$12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2">
                        <c:v>246.32844543457031</c:v>
                      </c:pt>
                      <c:pt idx="3">
                        <c:v>156.8907470703125</c:v>
                      </c:pt>
                      <c:pt idx="4">
                        <c:v>85.240165710449219</c:v>
                      </c:pt>
                      <c:pt idx="5">
                        <c:v>25.171970367431641</c:v>
                      </c:pt>
                      <c:pt idx="6">
                        <c:v>-24.353225708007813</c:v>
                      </c:pt>
                      <c:pt idx="7">
                        <c:v>-65.679061889648438</c:v>
                      </c:pt>
                      <c:pt idx="8">
                        <c:v>-100.71580505371094</c:v>
                      </c:pt>
                      <c:pt idx="9">
                        <c:v>-130.15287780761719</c:v>
                      </c:pt>
                      <c:pt idx="10">
                        <c:v>-141.09211730957031</c:v>
                      </c:pt>
                      <c:pt idx="11">
                        <c:v>-148.62910461425781</c:v>
                      </c:pt>
                      <c:pt idx="12">
                        <c:v>-140.12191772460938</c:v>
                      </c:pt>
                      <c:pt idx="13">
                        <c:v>-125.39539337158203</c:v>
                      </c:pt>
                      <c:pt idx="14">
                        <c:v>-103.63820648193359</c:v>
                      </c:pt>
                      <c:pt idx="15">
                        <c:v>-64.164382934570313</c:v>
                      </c:pt>
                      <c:pt idx="16">
                        <c:v>-29.191007614135742</c:v>
                      </c:pt>
                      <c:pt idx="17">
                        <c:v>49.464519500732422</c:v>
                      </c:pt>
                      <c:pt idx="18">
                        <c:v>159.452880859375</c:v>
                      </c:pt>
                      <c:pt idx="19">
                        <c:v>272.03582763671875</c:v>
                      </c:pt>
                      <c:pt idx="20">
                        <c:v>334.08950805664063</c:v>
                      </c:pt>
                      <c:pt idx="21">
                        <c:v>376.56735229492188</c:v>
                      </c:pt>
                      <c:pt idx="22">
                        <c:v>401.17019653320313</c:v>
                      </c:pt>
                      <c:pt idx="23">
                        <c:v>421.46868896484375</c:v>
                      </c:pt>
                      <c:pt idx="24">
                        <c:v>428.11407470703125</c:v>
                      </c:pt>
                      <c:pt idx="25">
                        <c:v>433.54473876953125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2F1-4F53-A255-C62C4EA6D48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'6005'!$B$15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">
                        <c:v>284.35317993164063</c:v>
                      </c:pt>
                      <c:pt idx="2">
                        <c:v>136.40550231933594</c:v>
                      </c:pt>
                      <c:pt idx="3">
                        <c:v>40.149089813232422</c:v>
                      </c:pt>
                      <c:pt idx="4">
                        <c:v>-36.508682250976563</c:v>
                      </c:pt>
                      <c:pt idx="5">
                        <c:v>-91.9486083984375</c:v>
                      </c:pt>
                      <c:pt idx="6">
                        <c:v>-137.30380249023438</c:v>
                      </c:pt>
                      <c:pt idx="7">
                        <c:v>-154.45597839355469</c:v>
                      </c:pt>
                      <c:pt idx="8">
                        <c:v>-162.27995300292969</c:v>
                      </c:pt>
                      <c:pt idx="9">
                        <c:v>-152.25611877441406</c:v>
                      </c:pt>
                      <c:pt idx="10">
                        <c:v>-139.94439697265625</c:v>
                      </c:pt>
                      <c:pt idx="11">
                        <c:v>-122.78465270996094</c:v>
                      </c:pt>
                      <c:pt idx="12">
                        <c:v>-103.66563415527344</c:v>
                      </c:pt>
                      <c:pt idx="13">
                        <c:v>-82.815940856933594</c:v>
                      </c:pt>
                      <c:pt idx="14">
                        <c:v>-60.223789215087891</c:v>
                      </c:pt>
                      <c:pt idx="15">
                        <c:v>-36.723518371582031</c:v>
                      </c:pt>
                      <c:pt idx="16">
                        <c:v>-12.344481468200684</c:v>
                      </c:pt>
                      <c:pt idx="17">
                        <c:v>75.803955078125</c:v>
                      </c:pt>
                      <c:pt idx="18">
                        <c:v>168.50103759765625</c:v>
                      </c:pt>
                      <c:pt idx="19">
                        <c:v>269.09185791015625</c:v>
                      </c:pt>
                      <c:pt idx="20">
                        <c:v>322.8824462890625</c:v>
                      </c:pt>
                      <c:pt idx="21">
                        <c:v>377.377685546875</c:v>
                      </c:pt>
                      <c:pt idx="22">
                        <c:v>433.2733154296875</c:v>
                      </c:pt>
                      <c:pt idx="23">
                        <c:v>490.55889892578125</c:v>
                      </c:pt>
                      <c:pt idx="24">
                        <c:v>544.94842529296875</c:v>
                      </c:pt>
                      <c:pt idx="25">
                        <c:v>595.4344482421875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2F1-4F53-A255-C62C4EA6D48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63364482643257E-2"/>
          <c:y val="0.88980715202948446"/>
          <c:w val="0.93800558975250559"/>
          <c:h val="9.56641857990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1703295</xdr:colOff>
      <xdr:row>17</xdr:row>
      <xdr:rowOff>156881</xdr:rowOff>
    </xdr:from>
    <xdr:to>
      <xdr:col>12</xdr:col>
      <xdr:colOff>11208</xdr:colOff>
      <xdr:row>47</xdr:row>
      <xdr:rowOff>134470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156884</xdr:colOff>
      <xdr:row>47</xdr:row>
      <xdr:rowOff>145677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1570658</xdr:colOff>
      <xdr:row>21</xdr:row>
      <xdr:rowOff>7018</xdr:rowOff>
    </xdr:from>
    <xdr:to>
      <xdr:col>11</xdr:col>
      <xdr:colOff>523875</xdr:colOff>
      <xdr:row>50</xdr:row>
      <xdr:rowOff>152214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22</xdr:col>
      <xdr:colOff>667717</xdr:colOff>
      <xdr:row>50</xdr:row>
      <xdr:rowOff>145196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1651902</xdr:colOff>
      <xdr:row>18</xdr:row>
      <xdr:rowOff>16357</xdr:rowOff>
    </xdr:from>
    <xdr:to>
      <xdr:col>11</xdr:col>
      <xdr:colOff>694766</xdr:colOff>
      <xdr:row>48</xdr:row>
      <xdr:rowOff>22412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396875</xdr:colOff>
      <xdr:row>17</xdr:row>
      <xdr:rowOff>142875</xdr:rowOff>
    </xdr:from>
    <xdr:to>
      <xdr:col>23</xdr:col>
      <xdr:colOff>392239</xdr:colOff>
      <xdr:row>47</xdr:row>
      <xdr:rowOff>148930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tabSelected="1" zoomScaleNormal="100" workbookViewId="0">
      <selection activeCell="B2" sqref="B2:K9"/>
    </sheetView>
  </sheetViews>
  <sheetFormatPr baseColWidth="10" defaultRowHeight="15" x14ac:dyDescent="0.25"/>
  <cols>
    <col min="2" max="2" width="19.7109375" bestFit="1" customWidth="1"/>
    <col min="3" max="3" width="16.42578125" bestFit="1" customWidth="1"/>
    <col min="4" max="4" width="11" bestFit="1" customWidth="1"/>
    <col min="5" max="5" width="10" bestFit="1" customWidth="1"/>
    <col min="6" max="6" width="16.42578125" bestFit="1" customWidth="1"/>
    <col min="7" max="7" width="11" bestFit="1" customWidth="1"/>
    <col min="8" max="8" width="10" bestFit="1" customWidth="1"/>
    <col min="9" max="9" width="16.42578125" bestFit="1" customWidth="1"/>
    <col min="10" max="10" width="11" bestFit="1" customWidth="1"/>
    <col min="11" max="11" width="10" bestFit="1" customWidth="1"/>
  </cols>
  <sheetData>
    <row r="1" spans="2:11" ht="15.75" thickBot="1" x14ac:dyDescent="0.3"/>
    <row r="2" spans="2:11" x14ac:dyDescent="0.25">
      <c r="B2" s="17" t="s">
        <v>3</v>
      </c>
      <c r="C2" s="19" t="s">
        <v>4</v>
      </c>
      <c r="D2" s="19"/>
      <c r="E2" s="19"/>
      <c r="F2" s="19" t="s">
        <v>5</v>
      </c>
      <c r="G2" s="19"/>
      <c r="H2" s="19"/>
      <c r="I2" s="19" t="s">
        <v>6</v>
      </c>
      <c r="J2" s="19"/>
      <c r="K2" s="20"/>
    </row>
    <row r="3" spans="2:11" ht="15.75" thickBot="1" x14ac:dyDescent="0.3">
      <c r="B3" s="18"/>
      <c r="C3" s="6" t="s">
        <v>7</v>
      </c>
      <c r="D3" s="6" t="s">
        <v>8</v>
      </c>
      <c r="E3" s="6" t="s">
        <v>9</v>
      </c>
      <c r="F3" s="6" t="s">
        <v>7</v>
      </c>
      <c r="G3" s="6" t="s">
        <v>8</v>
      </c>
      <c r="H3" s="6" t="s">
        <v>9</v>
      </c>
      <c r="I3" s="6" t="s">
        <v>7</v>
      </c>
      <c r="J3" s="6" t="s">
        <v>8</v>
      </c>
      <c r="K3" s="7" t="s">
        <v>9</v>
      </c>
    </row>
    <row r="4" spans="2:11" x14ac:dyDescent="0.25">
      <c r="B4" s="8" t="str">
        <f>+'6002'!B3</f>
        <v>BASE Con 4LT</v>
      </c>
      <c r="C4" s="9">
        <f>+'6002'!AC11</f>
        <v>-188.06826782226563</v>
      </c>
      <c r="D4" s="9"/>
      <c r="E4" s="9">
        <f>+'6002'!AE11</f>
        <v>0.94</v>
      </c>
      <c r="F4" s="9">
        <f>+'6004'!AC11</f>
        <v>-191.53805541992188</v>
      </c>
      <c r="G4" s="9"/>
      <c r="H4" s="9">
        <f>+'6004'!AE11</f>
        <v>0.92</v>
      </c>
      <c r="I4" s="9">
        <f>+'6005'!AC11</f>
        <v>-238.02523803710938</v>
      </c>
      <c r="J4" s="9"/>
      <c r="K4" s="10">
        <f>+'6005'!AE11</f>
        <v>0.95</v>
      </c>
    </row>
    <row r="5" spans="2:11" x14ac:dyDescent="0.25">
      <c r="B5" s="11" t="str">
        <f>+'6002'!B4</f>
        <v>ECO-BUR(2C) Con 4LT</v>
      </c>
      <c r="C5" s="12">
        <f>+'6002'!AC12</f>
        <v>-119.82701873779297</v>
      </c>
      <c r="D5" s="12">
        <f>+'6002'!AD12</f>
        <v>-68.241249084472656</v>
      </c>
      <c r="E5" s="12">
        <f>+'6002'!AE12</f>
        <v>0.95</v>
      </c>
      <c r="F5" s="12">
        <f>+'6004'!AC12</f>
        <v>-123.38683319091797</v>
      </c>
      <c r="G5" s="12">
        <f>+'6004'!AD12</f>
        <v>-68.151222229003906</v>
      </c>
      <c r="H5" s="12">
        <f>+'6004'!AE12</f>
        <v>0.94</v>
      </c>
      <c r="I5" s="12">
        <f>+'6005'!AC12</f>
        <v>-148.62910461425781</v>
      </c>
      <c r="J5" s="12">
        <f>+'6005'!AD12</f>
        <v>-89.396133422851563</v>
      </c>
      <c r="K5" s="13">
        <f>+'6005'!AE12</f>
        <v>0.96</v>
      </c>
    </row>
    <row r="6" spans="2:11" x14ac:dyDescent="0.25">
      <c r="B6" s="11" t="str">
        <f>+'6002'!B5</f>
        <v>PAN-CHI(3A) Con 4LT</v>
      </c>
      <c r="C6" s="12">
        <f>+'6002'!AC13</f>
        <v>-107.51365661621094</v>
      </c>
      <c r="D6" s="12">
        <f>+'6002'!AD13</f>
        <v>-80.554611206054688</v>
      </c>
      <c r="E6" s="12">
        <f>+'6002'!AE13</f>
        <v>0.95</v>
      </c>
      <c r="F6" s="12">
        <f>+'6004'!AC13</f>
        <v>-116.09680938720703</v>
      </c>
      <c r="G6" s="12">
        <f>+'6004'!AD13</f>
        <v>-75.441246032714844</v>
      </c>
      <c r="H6" s="12">
        <f>+'6004'!AE13</f>
        <v>0.94</v>
      </c>
      <c r="I6" s="12">
        <f>+'6005'!AC13</f>
        <v>-139.82643127441406</v>
      </c>
      <c r="J6" s="12">
        <f>+'6005'!AD13</f>
        <v>-98.198806762695313</v>
      </c>
      <c r="K6" s="13">
        <f>+'6005'!AE13</f>
        <v>0.96</v>
      </c>
    </row>
    <row r="7" spans="2:11" x14ac:dyDescent="0.25">
      <c r="B7" s="11" t="str">
        <f>+'6002'!B6</f>
        <v>BASE Sin 4LT</v>
      </c>
      <c r="C7" s="12">
        <f>+'6002'!AC14</f>
        <v>-214.16938781738281</v>
      </c>
      <c r="D7" s="12">
        <f>+'6002'!AD14</f>
        <v>26.101119995117188</v>
      </c>
      <c r="E7" s="12">
        <f>+'6002'!AE14</f>
        <v>0.93</v>
      </c>
      <c r="F7" s="12">
        <f>+'6004'!AC14</f>
        <v>-216.70887756347656</v>
      </c>
      <c r="G7" s="12">
        <f>+'6004'!AD14</f>
        <v>25.170822143554688</v>
      </c>
      <c r="H7" s="12">
        <f>+'6004'!AE14</f>
        <v>0.91</v>
      </c>
      <c r="I7" s="12">
        <f>+'6005'!AC14</f>
        <v>-242.64637756347656</v>
      </c>
      <c r="J7" s="12">
        <f>+'6005'!AD14</f>
        <v>4.6211395263671875</v>
      </c>
      <c r="K7" s="13">
        <f>+'6005'!AE14</f>
        <v>0.93</v>
      </c>
    </row>
    <row r="8" spans="2:11" x14ac:dyDescent="0.25">
      <c r="B8" s="11" t="str">
        <f>+'6002'!B7</f>
        <v>ECO-BUR(2C) Sin 4LT</v>
      </c>
      <c r="C8" s="12">
        <f>+'6002'!AC15</f>
        <v>-143.04168701171875</v>
      </c>
      <c r="D8" s="12">
        <f>+'6002'!AD15</f>
        <v>-45.026580810546875</v>
      </c>
      <c r="E8" s="12">
        <f>+'6002'!AE15</f>
        <v>0.94</v>
      </c>
      <c r="F8" s="12">
        <f>+'6004'!AC15</f>
        <v>-148.40802001953125</v>
      </c>
      <c r="G8" s="12">
        <f>+'6004'!AD15</f>
        <v>-43.130035400390625</v>
      </c>
      <c r="H8" s="12">
        <f>+'6004'!AE15</f>
        <v>0.93</v>
      </c>
      <c r="I8" s="12">
        <f>+'6005'!AC15</f>
        <v>-162.27995300292969</v>
      </c>
      <c r="J8" s="12">
        <f>+'6005'!AD15</f>
        <v>-75.745285034179688</v>
      </c>
      <c r="K8" s="13">
        <f>+'6005'!AE15</f>
        <v>0.93</v>
      </c>
    </row>
    <row r="9" spans="2:11" ht="15.75" thickBot="1" x14ac:dyDescent="0.3">
      <c r="B9" s="14" t="str">
        <f>+'6002'!B8</f>
        <v>PAN-CHI(3A) Sin 4LT</v>
      </c>
      <c r="C9" s="15">
        <f>+'6002'!AC16</f>
        <v>-119.76614379882813</v>
      </c>
      <c r="D9" s="15">
        <f>+'6002'!AD16</f>
        <v>-68.3021240234375</v>
      </c>
      <c r="E9" s="15">
        <f>+'6002'!AE16</f>
        <v>0.94</v>
      </c>
      <c r="F9" s="15">
        <f>+'6004'!AC16</f>
        <v>-132.32685852050781</v>
      </c>
      <c r="G9" s="15">
        <f>+'6004'!AD16</f>
        <v>-59.211196899414063</v>
      </c>
      <c r="H9" s="15">
        <f>+'6004'!AE16</f>
        <v>0.93</v>
      </c>
      <c r="I9" s="15">
        <f>+'6005'!AC16</f>
        <v>-146.3568115234375</v>
      </c>
      <c r="J9" s="15">
        <f>+'6005'!AD16</f>
        <v>-91.668426513671875</v>
      </c>
      <c r="K9" s="16">
        <f>+'6005'!AE16</f>
        <v>0.94</v>
      </c>
    </row>
  </sheetData>
  <mergeCells count="4">
    <mergeCell ref="B2:B3"/>
    <mergeCell ref="C2:E2"/>
    <mergeCell ref="F2:H2"/>
    <mergeCell ref="I2:K2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opLeftCell="A13" zoomScale="85" zoomScaleNormal="85" workbookViewId="0">
      <selection activeCell="D15" sqref="C15:D15"/>
    </sheetView>
  </sheetViews>
  <sheetFormatPr baseColWidth="10" defaultColWidth="11.42578125" defaultRowHeight="13.5" x14ac:dyDescent="0.25"/>
  <cols>
    <col min="1" max="1" width="5.5703125" style="1" bestFit="1" customWidth="1"/>
    <col min="2" max="2" width="27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6002</v>
      </c>
      <c r="B3" s="5" t="s">
        <v>10</v>
      </c>
      <c r="C3" s="3">
        <v>324.6484375</v>
      </c>
      <c r="D3" s="3">
        <v>323.02120971679688</v>
      </c>
      <c r="E3" s="3">
        <v>316.0904541015625</v>
      </c>
      <c r="F3" s="3">
        <v>300.52719116210938</v>
      </c>
      <c r="G3" s="3">
        <v>270.72311401367188</v>
      </c>
      <c r="H3" s="3">
        <v>237.63377380371094</v>
      </c>
      <c r="I3" s="3">
        <v>205.83526611328125</v>
      </c>
      <c r="J3" s="3">
        <v>167.06562805175781</v>
      </c>
      <c r="K3" s="3">
        <v>55.627655029296875</v>
      </c>
      <c r="L3" s="3">
        <v>-53.253299713134766</v>
      </c>
      <c r="M3" s="3">
        <v>-90.056930541992188</v>
      </c>
      <c r="N3" s="3">
        <v>-117.13560485839844</v>
      </c>
      <c r="O3" s="3">
        <v>-144.56436157226563</v>
      </c>
      <c r="P3" s="3">
        <v>-167.79544067382813</v>
      </c>
      <c r="Q3" s="3">
        <v>-179.19113159179688</v>
      </c>
      <c r="R3" s="3">
        <v>-186.38880920410156</v>
      </c>
      <c r="S3" s="3">
        <v>-188.06826782226563</v>
      </c>
      <c r="T3" s="3">
        <v>-185.74951171875</v>
      </c>
      <c r="U3" s="3">
        <v>-183.82574462890625</v>
      </c>
      <c r="V3" s="3">
        <v>-171.83682250976563</v>
      </c>
      <c r="W3" s="3">
        <v>-155.91200256347656</v>
      </c>
      <c r="X3" s="3">
        <v>-139.21473693847656</v>
      </c>
      <c r="Y3" s="3">
        <v>-120.8743896484375</v>
      </c>
      <c r="Z3" s="3">
        <v>-101.18024444580078</v>
      </c>
      <c r="AA3" s="3">
        <v>-79.071922302246094</v>
      </c>
      <c r="AB3" s="3">
        <v>-51.601253509521484</v>
      </c>
      <c r="AC3" s="3">
        <f t="shared" ref="AC3:AC8" si="0">+MIN(C3:W3)</f>
        <v>-188.06826782226563</v>
      </c>
    </row>
    <row r="4" spans="1:31" x14ac:dyDescent="0.25">
      <c r="A4" s="5">
        <v>6002</v>
      </c>
      <c r="B4" s="5" t="s">
        <v>11</v>
      </c>
      <c r="C4" s="3">
        <v>384.8770751953125</v>
      </c>
      <c r="D4" s="3">
        <v>378.9580078125</v>
      </c>
      <c r="E4" s="3">
        <v>370.06076049804688</v>
      </c>
      <c r="F4" s="3">
        <v>338.07369995117188</v>
      </c>
      <c r="G4" s="3">
        <v>306.89773559570313</v>
      </c>
      <c r="H4" s="3">
        <v>277.02969360351563</v>
      </c>
      <c r="I4" s="3">
        <v>248.25811767578125</v>
      </c>
      <c r="J4" s="3">
        <v>183.18428039550781</v>
      </c>
      <c r="K4" s="3">
        <v>72.041793823242188</v>
      </c>
      <c r="L4" s="3">
        <v>-16.874843597412109</v>
      </c>
      <c r="M4" s="3">
        <v>-40.587299346923828</v>
      </c>
      <c r="N4" s="3">
        <v>-67.75677490234375</v>
      </c>
      <c r="O4" s="3">
        <v>-89.479629516601563</v>
      </c>
      <c r="P4" s="3">
        <v>-107.70038604736328</v>
      </c>
      <c r="Q4" s="3">
        <v>-114.77143859863281</v>
      </c>
      <c r="R4" s="3">
        <v>-119.82701873779297</v>
      </c>
      <c r="S4" s="3">
        <v>-113.91287231445313</v>
      </c>
      <c r="T4" s="3">
        <v>-108.83779907226563</v>
      </c>
      <c r="U4" s="3">
        <v>-96.50360107421875</v>
      </c>
      <c r="V4" s="3">
        <v>-78.3629150390625</v>
      </c>
      <c r="W4" s="3">
        <v>-59.159248352050781</v>
      </c>
      <c r="X4" s="3">
        <v>-38.436969757080078</v>
      </c>
      <c r="Y4" s="3">
        <v>-16.20281982421875</v>
      </c>
      <c r="Z4" s="3">
        <v>7.7505655288696289</v>
      </c>
      <c r="AA4" s="3">
        <v>33.289718627929688</v>
      </c>
      <c r="AB4" s="3">
        <v>60.906814575195313</v>
      </c>
      <c r="AC4" s="3">
        <f t="shared" si="0"/>
        <v>-119.82701873779297</v>
      </c>
    </row>
    <row r="5" spans="1:31" x14ac:dyDescent="0.25">
      <c r="A5" s="5">
        <v>6002</v>
      </c>
      <c r="B5" s="5" t="s">
        <v>12</v>
      </c>
      <c r="C5" s="3">
        <v>364.48684692382813</v>
      </c>
      <c r="D5" s="3">
        <v>361.69515991210938</v>
      </c>
      <c r="E5" s="3">
        <v>354.53680419921875</v>
      </c>
      <c r="F5" s="3">
        <v>339.7489013671875</v>
      </c>
      <c r="G5" s="3">
        <v>309.43499755859375</v>
      </c>
      <c r="H5" s="3">
        <v>277.65869140625</v>
      </c>
      <c r="I5" s="3">
        <v>247.26724243164063</v>
      </c>
      <c r="J5" s="3">
        <v>207.7589111328125</v>
      </c>
      <c r="K5" s="3">
        <v>97.918594360351563</v>
      </c>
      <c r="L5" s="3">
        <v>-9.3104867935180664</v>
      </c>
      <c r="M5" s="3">
        <v>-39.740932464599609</v>
      </c>
      <c r="N5" s="3">
        <v>-61.909770965576172</v>
      </c>
      <c r="O5" s="3">
        <v>-83.22003173828125</v>
      </c>
      <c r="P5" s="3">
        <v>-100.34357452392578</v>
      </c>
      <c r="Q5" s="3">
        <v>-105.38945007324219</v>
      </c>
      <c r="R5" s="3">
        <v>-107.51365661621094</v>
      </c>
      <c r="S5" s="3">
        <v>-103.03510284423828</v>
      </c>
      <c r="T5" s="3">
        <v>-93.996894836425781</v>
      </c>
      <c r="U5" s="3">
        <v>-85.511711120605469</v>
      </c>
      <c r="V5" s="3">
        <v>-66.856208801269531</v>
      </c>
      <c r="W5" s="3">
        <v>-47.374214172363281</v>
      </c>
      <c r="X5" s="3">
        <v>-33.089427947998047</v>
      </c>
      <c r="AC5" s="3">
        <f t="shared" si="0"/>
        <v>-107.51365661621094</v>
      </c>
    </row>
    <row r="6" spans="1:31" x14ac:dyDescent="0.25">
      <c r="A6" s="5">
        <v>6002</v>
      </c>
      <c r="B6" s="5" t="s">
        <v>15</v>
      </c>
      <c r="C6" s="3">
        <v>395.68069458007813</v>
      </c>
      <c r="D6" s="3">
        <v>358.59365844726563</v>
      </c>
      <c r="E6" s="3">
        <v>315.573974609375</v>
      </c>
      <c r="F6" s="3">
        <v>272.61520385742188</v>
      </c>
      <c r="G6" s="3">
        <v>230.80905151367188</v>
      </c>
      <c r="H6" s="3">
        <v>190.16400146484375</v>
      </c>
      <c r="I6" s="3">
        <v>150.39915466308594</v>
      </c>
      <c r="J6" s="3">
        <v>40.294845581054688</v>
      </c>
      <c r="K6" s="3">
        <v>-67.142082214355469</v>
      </c>
      <c r="L6" s="3">
        <v>-96.737380981445313</v>
      </c>
      <c r="M6" s="3">
        <v>-117.54798889160156</v>
      </c>
      <c r="N6" s="3">
        <v>-137.14836120605469</v>
      </c>
      <c r="O6" s="3">
        <v>-155.95401000976563</v>
      </c>
      <c r="P6" s="3">
        <v>-173.62385559082031</v>
      </c>
      <c r="Q6" s="3">
        <v>-186.59996032714844</v>
      </c>
      <c r="R6" s="3">
        <v>-197.79055786132813</v>
      </c>
      <c r="S6" s="3">
        <v>-207.66957092285156</v>
      </c>
      <c r="T6" s="3">
        <v>-214.16938781738281</v>
      </c>
      <c r="U6" s="3">
        <v>-205.74087524414063</v>
      </c>
      <c r="V6" s="3">
        <v>-195.89059448242188</v>
      </c>
      <c r="W6" s="3">
        <v>-170.53662109375</v>
      </c>
      <c r="X6" s="3">
        <v>-141.74874877929688</v>
      </c>
      <c r="Y6" s="3">
        <v>-109.79622650146484</v>
      </c>
      <c r="Z6" s="3">
        <v>-71.704444885253906</v>
      </c>
      <c r="AA6" s="3">
        <v>-17.37420654296875</v>
      </c>
      <c r="AB6" s="3">
        <v>52.222747802734375</v>
      </c>
      <c r="AC6" s="3">
        <f t="shared" si="0"/>
        <v>-214.16938781738281</v>
      </c>
    </row>
    <row r="7" spans="1:31" x14ac:dyDescent="0.25">
      <c r="A7" s="5">
        <v>6002</v>
      </c>
      <c r="B7" s="5" t="s">
        <v>13</v>
      </c>
      <c r="C7" s="3">
        <v>420.41329956054688</v>
      </c>
      <c r="D7" s="3">
        <v>384.42141723632813</v>
      </c>
      <c r="E7" s="3">
        <v>343.8095703125</v>
      </c>
      <c r="F7" s="3">
        <v>303.24496459960938</v>
      </c>
      <c r="G7" s="3">
        <v>265.09210205078125</v>
      </c>
      <c r="H7" s="3">
        <v>238.73849487304688</v>
      </c>
      <c r="I7" s="3">
        <v>171.20631408691406</v>
      </c>
      <c r="J7" s="3">
        <v>61.082839965820313</v>
      </c>
      <c r="K7" s="3">
        <v>-17.788909912109375</v>
      </c>
      <c r="L7" s="3">
        <v>-38.960189819335938</v>
      </c>
      <c r="M7" s="3">
        <v>-59.138416290283203</v>
      </c>
      <c r="N7" s="3">
        <v>-78.486076354980469</v>
      </c>
      <c r="O7" s="3">
        <v>-96.588829040527344</v>
      </c>
      <c r="P7" s="3">
        <v>-112.95590209960938</v>
      </c>
      <c r="Q7" s="3">
        <v>-124.59799194335938</v>
      </c>
      <c r="R7" s="3">
        <v>-134.57279968261719</v>
      </c>
      <c r="S7" s="3">
        <v>-143.04168701171875</v>
      </c>
      <c r="T7" s="3">
        <v>-139.77638244628906</v>
      </c>
      <c r="U7" s="3">
        <v>-129.43345642089844</v>
      </c>
      <c r="V7" s="3">
        <v>-108.74118804931641</v>
      </c>
      <c r="W7" s="3">
        <v>-77.748611450195313</v>
      </c>
      <c r="X7" s="3">
        <v>-43.740550994873047</v>
      </c>
      <c r="Y7" s="3">
        <v>9.366459846496582</v>
      </c>
      <c r="Z7" s="3">
        <v>81.63238525390625</v>
      </c>
      <c r="AC7" s="3">
        <f t="shared" si="0"/>
        <v>-143.04168701171875</v>
      </c>
    </row>
    <row r="8" spans="1:31" x14ac:dyDescent="0.25">
      <c r="A8" s="5">
        <v>6002</v>
      </c>
      <c r="B8" s="5" t="s">
        <v>14</v>
      </c>
      <c r="C8" s="3">
        <v>432.85513305664063</v>
      </c>
      <c r="D8" s="3">
        <v>394.0341796875</v>
      </c>
      <c r="E8" s="3">
        <v>350.96881103515625</v>
      </c>
      <c r="F8" s="3">
        <v>309.11636352539063</v>
      </c>
      <c r="G8" s="3">
        <v>268.49154663085938</v>
      </c>
      <c r="H8" s="3">
        <v>229.11102294921875</v>
      </c>
      <c r="I8" s="3">
        <v>190.31135559082031</v>
      </c>
      <c r="J8" s="3">
        <v>82.078132629394531</v>
      </c>
      <c r="K8" s="3">
        <v>-23.72357177734375</v>
      </c>
      <c r="L8" s="3">
        <v>-46.650428771972656</v>
      </c>
      <c r="M8" s="3">
        <v>-64.040283203125</v>
      </c>
      <c r="N8" s="3">
        <v>-78.108963012695313</v>
      </c>
      <c r="O8" s="3">
        <v>-91.138801574707031</v>
      </c>
      <c r="P8" s="3">
        <v>-102.37940216064453</v>
      </c>
      <c r="Q8" s="3">
        <v>-110.33926391601563</v>
      </c>
      <c r="R8" s="3">
        <v>-116.257568359375</v>
      </c>
      <c r="S8" s="3">
        <v>-119.76614379882813</v>
      </c>
      <c r="T8" s="3">
        <v>-117.28072357177734</v>
      </c>
      <c r="U8" s="3">
        <v>-101.62995147705078</v>
      </c>
      <c r="V8" s="3">
        <v>-84.952323913574219</v>
      </c>
      <c r="W8" s="3">
        <v>-55.050312042236328</v>
      </c>
      <c r="X8" s="3">
        <v>-16.254665374755859</v>
      </c>
      <c r="AC8" s="3">
        <f t="shared" si="0"/>
        <v>-119.76614379882813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I16" si="1">+HLOOKUP(C$10,$C$2:$AB$8,$A11,FALSE)</f>
        <v>-51.601253509521484</v>
      </c>
      <c r="D11" s="3">
        <f t="shared" si="1"/>
        <v>-79.071922302246094</v>
      </c>
      <c r="E11" s="3">
        <f t="shared" si="1"/>
        <v>-101.18024444580078</v>
      </c>
      <c r="F11" s="3">
        <f t="shared" ref="F11:M16" si="2">+HLOOKUP(F$10,$C$2:$AB$8,$A11,FALSE)</f>
        <v>-120.8743896484375</v>
      </c>
      <c r="G11" s="3">
        <f t="shared" si="2"/>
        <v>-139.21473693847656</v>
      </c>
      <c r="H11" s="3">
        <f t="shared" si="2"/>
        <v>-155.91200256347656</v>
      </c>
      <c r="I11" s="3">
        <f t="shared" si="2"/>
        <v>-171.83682250976563</v>
      </c>
      <c r="J11" s="3">
        <f t="shared" si="2"/>
        <v>-183.82574462890625</v>
      </c>
      <c r="K11" s="3">
        <f t="shared" si="2"/>
        <v>-185.74951171875</v>
      </c>
      <c r="L11" s="3">
        <f t="shared" si="2"/>
        <v>-188.06826782226563</v>
      </c>
      <c r="M11" s="3">
        <f t="shared" si="2"/>
        <v>-186.38880920410156</v>
      </c>
      <c r="N11" s="3">
        <f>+HLOOKUP(N$10,$C$2:$AB$8,$A11,FALSE)</f>
        <v>-179.19113159179688</v>
      </c>
      <c r="O11" s="3">
        <f>+HLOOKUP(O$10,$C$2:$AB$8,$A11,FALSE)</f>
        <v>-167.79544067382813</v>
      </c>
      <c r="P11" s="3">
        <f t="shared" ref="P11:AB16" si="3">+HLOOKUP(P$10,$C$2:$AB$8,$A11,FALSE)</f>
        <v>-144.56436157226563</v>
      </c>
      <c r="Q11" s="3">
        <f t="shared" si="3"/>
        <v>-117.13560485839844</v>
      </c>
      <c r="R11" s="3">
        <f t="shared" si="3"/>
        <v>-90.056930541992188</v>
      </c>
      <c r="S11" s="3">
        <f t="shared" si="3"/>
        <v>-53.253299713134766</v>
      </c>
      <c r="T11" s="3">
        <f t="shared" si="3"/>
        <v>55.627655029296875</v>
      </c>
      <c r="U11" s="3">
        <f t="shared" si="3"/>
        <v>167.06562805175781</v>
      </c>
      <c r="V11" s="3">
        <f t="shared" si="3"/>
        <v>205.83526611328125</v>
      </c>
      <c r="W11" s="3">
        <f t="shared" si="3"/>
        <v>237.63377380371094</v>
      </c>
      <c r="X11" s="3">
        <f t="shared" si="3"/>
        <v>270.72311401367188</v>
      </c>
      <c r="Y11" s="3">
        <f t="shared" si="3"/>
        <v>300.52719116210938</v>
      </c>
      <c r="Z11" s="3">
        <f t="shared" si="3"/>
        <v>316.0904541015625</v>
      </c>
      <c r="AA11" s="3">
        <f t="shared" si="3"/>
        <v>323.02120971679688</v>
      </c>
      <c r="AB11" s="3">
        <f t="shared" si="3"/>
        <v>324.6484375</v>
      </c>
      <c r="AC11" s="3">
        <f t="shared" ref="AC11:AC16" si="4">+MIN(C11:W11)</f>
        <v>-188.06826782226563</v>
      </c>
      <c r="AE11" s="1">
        <f>+HLOOKUP($AC11,$C11:$AB$17,7,FALSE)</f>
        <v>0.94</v>
      </c>
    </row>
    <row r="12" spans="1:31" x14ac:dyDescent="0.25">
      <c r="A12" s="5">
        <f>+A11+1</f>
        <v>3</v>
      </c>
      <c r="B12" s="5" t="str">
        <f t="shared" ref="B12:B15" si="5">+B4</f>
        <v>ECO-BUR(2C) Con 4LT</v>
      </c>
      <c r="C12" s="3">
        <f t="shared" si="1"/>
        <v>60.906814575195313</v>
      </c>
      <c r="D12" s="3">
        <f t="shared" si="1"/>
        <v>33.289718627929688</v>
      </c>
      <c r="E12" s="3">
        <f t="shared" si="1"/>
        <v>7.7505655288696289</v>
      </c>
      <c r="F12" s="3">
        <f t="shared" si="1"/>
        <v>-16.20281982421875</v>
      </c>
      <c r="G12" s="3">
        <f t="shared" si="1"/>
        <v>-38.436969757080078</v>
      </c>
      <c r="H12" s="3">
        <f t="shared" si="1"/>
        <v>-59.159248352050781</v>
      </c>
      <c r="I12" s="3">
        <f t="shared" si="2"/>
        <v>-78.3629150390625</v>
      </c>
      <c r="J12" s="3">
        <f t="shared" si="2"/>
        <v>-96.50360107421875</v>
      </c>
      <c r="K12" s="3">
        <f t="shared" si="2"/>
        <v>-108.83779907226563</v>
      </c>
      <c r="L12" s="3">
        <f t="shared" si="2"/>
        <v>-113.91287231445313</v>
      </c>
      <c r="M12" s="3">
        <f t="shared" si="2"/>
        <v>-119.82701873779297</v>
      </c>
      <c r="N12" s="3">
        <f t="shared" ref="N12:O16" si="6">+HLOOKUP(N$10,$C$2:$AB$8,$A12,FALSE)</f>
        <v>-114.77143859863281</v>
      </c>
      <c r="O12" s="3">
        <f t="shared" si="6"/>
        <v>-107.70038604736328</v>
      </c>
      <c r="P12" s="3">
        <f t="shared" si="3"/>
        <v>-89.479629516601563</v>
      </c>
      <c r="Q12" s="3">
        <f t="shared" si="3"/>
        <v>-67.75677490234375</v>
      </c>
      <c r="R12" s="3">
        <f t="shared" si="3"/>
        <v>-40.587299346923828</v>
      </c>
      <c r="S12" s="3">
        <f t="shared" si="3"/>
        <v>-16.874843597412109</v>
      </c>
      <c r="T12" s="3">
        <f t="shared" si="3"/>
        <v>72.041793823242188</v>
      </c>
      <c r="U12" s="3">
        <f t="shared" si="3"/>
        <v>183.18428039550781</v>
      </c>
      <c r="V12" s="3">
        <f t="shared" si="3"/>
        <v>248.25811767578125</v>
      </c>
      <c r="W12" s="3">
        <f t="shared" si="3"/>
        <v>277.02969360351563</v>
      </c>
      <c r="X12" s="3">
        <f t="shared" si="3"/>
        <v>306.89773559570313</v>
      </c>
      <c r="Y12" s="3">
        <f t="shared" si="3"/>
        <v>338.07369995117188</v>
      </c>
      <c r="Z12" s="3">
        <f t="shared" si="3"/>
        <v>370.06076049804688</v>
      </c>
      <c r="AA12" s="3">
        <f t="shared" si="3"/>
        <v>378.9580078125</v>
      </c>
      <c r="AB12" s="3">
        <f t="shared" si="3"/>
        <v>384.8770751953125</v>
      </c>
      <c r="AC12" s="3">
        <f t="shared" si="4"/>
        <v>-119.82701873779297</v>
      </c>
      <c r="AD12" s="3">
        <f>+$AC$11-AC12</f>
        <v>-68.241249084472656</v>
      </c>
      <c r="AE12" s="1">
        <f>+HLOOKUP($AC12,$C12:$AB$17,6,FALSE)</f>
        <v>0.95</v>
      </c>
    </row>
    <row r="13" spans="1:31" x14ac:dyDescent="0.25">
      <c r="A13" s="5">
        <f t="shared" ref="A13:A16" si="7">+A12+1</f>
        <v>4</v>
      </c>
      <c r="B13" s="5" t="str">
        <f t="shared" si="5"/>
        <v>PAN-CHI(3A) Con 4LT</v>
      </c>
      <c r="C13" s="3"/>
      <c r="D13" s="3"/>
      <c r="E13" s="3"/>
      <c r="F13" s="3"/>
      <c r="G13" s="3">
        <f t="shared" si="2"/>
        <v>-33.089427947998047</v>
      </c>
      <c r="H13" s="3">
        <f t="shared" si="2"/>
        <v>-47.374214172363281</v>
      </c>
      <c r="I13" s="3">
        <f t="shared" si="2"/>
        <v>-66.856208801269531</v>
      </c>
      <c r="J13" s="3">
        <f t="shared" si="2"/>
        <v>-85.511711120605469</v>
      </c>
      <c r="K13" s="3">
        <f t="shared" si="2"/>
        <v>-93.996894836425781</v>
      </c>
      <c r="L13" s="3">
        <f t="shared" si="2"/>
        <v>-103.03510284423828</v>
      </c>
      <c r="M13" s="3">
        <f t="shared" si="2"/>
        <v>-107.51365661621094</v>
      </c>
      <c r="N13" s="3">
        <f t="shared" si="6"/>
        <v>-105.38945007324219</v>
      </c>
      <c r="O13" s="3">
        <f t="shared" si="6"/>
        <v>-100.34357452392578</v>
      </c>
      <c r="P13" s="3">
        <f t="shared" si="3"/>
        <v>-83.22003173828125</v>
      </c>
      <c r="Q13" s="3">
        <f t="shared" si="3"/>
        <v>-61.909770965576172</v>
      </c>
      <c r="R13" s="3">
        <f t="shared" si="3"/>
        <v>-39.740932464599609</v>
      </c>
      <c r="S13" s="3">
        <f t="shared" si="3"/>
        <v>-9.3104867935180664</v>
      </c>
      <c r="T13" s="3">
        <f t="shared" si="3"/>
        <v>97.918594360351563</v>
      </c>
      <c r="U13" s="3">
        <f t="shared" si="3"/>
        <v>207.7589111328125</v>
      </c>
      <c r="V13" s="3">
        <f t="shared" si="3"/>
        <v>247.26724243164063</v>
      </c>
      <c r="W13" s="3">
        <f t="shared" si="3"/>
        <v>277.65869140625</v>
      </c>
      <c r="X13" s="3">
        <f t="shared" si="3"/>
        <v>309.43499755859375</v>
      </c>
      <c r="Y13" s="3">
        <f t="shared" si="3"/>
        <v>339.7489013671875</v>
      </c>
      <c r="Z13" s="3">
        <f t="shared" si="3"/>
        <v>354.53680419921875</v>
      </c>
      <c r="AA13" s="3">
        <f t="shared" si="3"/>
        <v>361.69515991210938</v>
      </c>
      <c r="AB13" s="3">
        <f t="shared" si="3"/>
        <v>364.48684692382813</v>
      </c>
      <c r="AC13" s="3">
        <f t="shared" si="4"/>
        <v>-107.51365661621094</v>
      </c>
      <c r="AD13" s="3">
        <f t="shared" ref="AD13:AD16" si="8">+$AC$11-AC13</f>
        <v>-80.554611206054688</v>
      </c>
      <c r="AE13" s="1">
        <f>+HLOOKUP($AC13,$C13:$AB$17,5,FALSE)</f>
        <v>0.95</v>
      </c>
    </row>
    <row r="14" spans="1:31" x14ac:dyDescent="0.25">
      <c r="A14" s="5">
        <f t="shared" si="7"/>
        <v>5</v>
      </c>
      <c r="B14" s="5" t="str">
        <f t="shared" si="5"/>
        <v>BASE Sin 4LT</v>
      </c>
      <c r="C14" s="3">
        <f t="shared" si="1"/>
        <v>52.222747802734375</v>
      </c>
      <c r="D14" s="3">
        <f t="shared" si="1"/>
        <v>-17.37420654296875</v>
      </c>
      <c r="E14" s="3">
        <f t="shared" si="1"/>
        <v>-71.704444885253906</v>
      </c>
      <c r="F14" s="3">
        <f t="shared" si="1"/>
        <v>-109.79622650146484</v>
      </c>
      <c r="G14" s="3">
        <f t="shared" si="1"/>
        <v>-141.74874877929688</v>
      </c>
      <c r="H14" s="3">
        <f t="shared" si="2"/>
        <v>-170.53662109375</v>
      </c>
      <c r="I14" s="3">
        <f t="shared" si="2"/>
        <v>-195.89059448242188</v>
      </c>
      <c r="J14" s="3">
        <f t="shared" si="2"/>
        <v>-205.74087524414063</v>
      </c>
      <c r="K14" s="3">
        <f t="shared" si="2"/>
        <v>-214.16938781738281</v>
      </c>
      <c r="L14" s="3">
        <f t="shared" si="2"/>
        <v>-207.66957092285156</v>
      </c>
      <c r="M14" s="3">
        <f t="shared" si="2"/>
        <v>-197.79055786132813</v>
      </c>
      <c r="N14" s="3">
        <f t="shared" si="6"/>
        <v>-186.59996032714844</v>
      </c>
      <c r="O14" s="3">
        <f t="shared" si="6"/>
        <v>-173.62385559082031</v>
      </c>
      <c r="P14" s="3">
        <f t="shared" si="3"/>
        <v>-155.95401000976563</v>
      </c>
      <c r="Q14" s="3">
        <f t="shared" si="3"/>
        <v>-137.14836120605469</v>
      </c>
      <c r="R14" s="3">
        <f t="shared" si="3"/>
        <v>-117.54798889160156</v>
      </c>
      <c r="S14" s="3">
        <f t="shared" si="3"/>
        <v>-96.737380981445313</v>
      </c>
      <c r="T14" s="3">
        <f t="shared" si="3"/>
        <v>-67.142082214355469</v>
      </c>
      <c r="U14" s="3">
        <f t="shared" si="3"/>
        <v>40.294845581054688</v>
      </c>
      <c r="V14" s="3">
        <f t="shared" si="3"/>
        <v>150.39915466308594</v>
      </c>
      <c r="W14" s="3">
        <f t="shared" si="3"/>
        <v>190.16400146484375</v>
      </c>
      <c r="X14" s="3">
        <f t="shared" si="3"/>
        <v>230.80905151367188</v>
      </c>
      <c r="Y14" s="3">
        <f t="shared" si="3"/>
        <v>272.61520385742188</v>
      </c>
      <c r="Z14" s="3">
        <f t="shared" si="3"/>
        <v>315.573974609375</v>
      </c>
      <c r="AA14" s="3">
        <f t="shared" si="3"/>
        <v>358.59365844726563</v>
      </c>
      <c r="AB14" s="3">
        <f t="shared" si="3"/>
        <v>395.68069458007813</v>
      </c>
      <c r="AC14" s="3">
        <f t="shared" si="4"/>
        <v>-214.16938781738281</v>
      </c>
      <c r="AD14" s="3">
        <f t="shared" si="8"/>
        <v>26.101119995117188</v>
      </c>
      <c r="AE14" s="1">
        <f>+HLOOKUP($AC14,$C14:$AB$17,4,FALSE)</f>
        <v>0.93</v>
      </c>
    </row>
    <row r="15" spans="1:31" x14ac:dyDescent="0.25">
      <c r="A15" s="5">
        <f t="shared" si="7"/>
        <v>6</v>
      </c>
      <c r="B15" s="5" t="str">
        <f t="shared" si="5"/>
        <v>ECO-BUR(2C) Sin 4LT</v>
      </c>
      <c r="C15" s="3"/>
      <c r="D15" s="3"/>
      <c r="E15" s="3">
        <f t="shared" si="1"/>
        <v>81.63238525390625</v>
      </c>
      <c r="F15" s="3">
        <f t="shared" si="1"/>
        <v>9.366459846496582</v>
      </c>
      <c r="G15" s="3">
        <f t="shared" si="1"/>
        <v>-43.740550994873047</v>
      </c>
      <c r="H15" s="3">
        <f t="shared" si="2"/>
        <v>-77.748611450195313</v>
      </c>
      <c r="I15" s="3">
        <f t="shared" si="2"/>
        <v>-108.74118804931641</v>
      </c>
      <c r="J15" s="3">
        <f t="shared" si="2"/>
        <v>-129.43345642089844</v>
      </c>
      <c r="K15" s="3">
        <f t="shared" si="2"/>
        <v>-139.77638244628906</v>
      </c>
      <c r="L15" s="3">
        <f t="shared" si="2"/>
        <v>-143.04168701171875</v>
      </c>
      <c r="M15" s="3">
        <f t="shared" si="2"/>
        <v>-134.57279968261719</v>
      </c>
      <c r="N15" s="3">
        <f t="shared" si="6"/>
        <v>-124.59799194335938</v>
      </c>
      <c r="O15" s="3">
        <f t="shared" si="6"/>
        <v>-112.95590209960938</v>
      </c>
      <c r="P15" s="3">
        <f t="shared" si="3"/>
        <v>-96.588829040527344</v>
      </c>
      <c r="Q15" s="3">
        <f t="shared" si="3"/>
        <v>-78.486076354980469</v>
      </c>
      <c r="R15" s="3">
        <f t="shared" si="3"/>
        <v>-59.138416290283203</v>
      </c>
      <c r="S15" s="3">
        <f t="shared" si="3"/>
        <v>-38.960189819335938</v>
      </c>
      <c r="T15" s="3">
        <f t="shared" si="3"/>
        <v>-17.788909912109375</v>
      </c>
      <c r="U15" s="3">
        <f t="shared" si="3"/>
        <v>61.082839965820313</v>
      </c>
      <c r="V15" s="3">
        <f t="shared" si="3"/>
        <v>171.20631408691406</v>
      </c>
      <c r="W15" s="3">
        <f t="shared" si="3"/>
        <v>238.73849487304688</v>
      </c>
      <c r="X15" s="3">
        <f t="shared" si="3"/>
        <v>265.09210205078125</v>
      </c>
      <c r="Y15" s="3">
        <f t="shared" si="3"/>
        <v>303.24496459960938</v>
      </c>
      <c r="Z15" s="3">
        <f t="shared" si="3"/>
        <v>343.8095703125</v>
      </c>
      <c r="AA15" s="3">
        <f t="shared" si="3"/>
        <v>384.42141723632813</v>
      </c>
      <c r="AB15" s="3">
        <f t="shared" si="3"/>
        <v>420.41329956054688</v>
      </c>
      <c r="AC15" s="3">
        <f t="shared" si="4"/>
        <v>-143.04168701171875</v>
      </c>
      <c r="AD15" s="3">
        <f t="shared" si="8"/>
        <v>-45.026580810546875</v>
      </c>
      <c r="AE15" s="1">
        <f>+HLOOKUP($AC15,$C15:$AB$17,3,FALSE)</f>
        <v>0.94</v>
      </c>
    </row>
    <row r="16" spans="1:31" x14ac:dyDescent="0.25">
      <c r="A16" s="5">
        <f t="shared" si="7"/>
        <v>7</v>
      </c>
      <c r="B16" s="5" t="str">
        <f>+B8</f>
        <v>PAN-CHI(3A) Sin 4LT</v>
      </c>
      <c r="C16" s="3"/>
      <c r="D16" s="3"/>
      <c r="E16" s="3"/>
      <c r="F16" s="3"/>
      <c r="G16" s="3">
        <f t="shared" si="1"/>
        <v>-16.254665374755859</v>
      </c>
      <c r="H16" s="3">
        <f t="shared" si="1"/>
        <v>-55.050312042236328</v>
      </c>
      <c r="I16" s="3">
        <f t="shared" si="1"/>
        <v>-84.952323913574219</v>
      </c>
      <c r="J16" s="3">
        <f t="shared" si="2"/>
        <v>-101.62995147705078</v>
      </c>
      <c r="K16" s="3">
        <f t="shared" si="2"/>
        <v>-117.28072357177734</v>
      </c>
      <c r="L16" s="3">
        <f t="shared" si="2"/>
        <v>-119.76614379882813</v>
      </c>
      <c r="M16" s="3">
        <f t="shared" si="2"/>
        <v>-116.257568359375</v>
      </c>
      <c r="N16" s="3">
        <f t="shared" si="6"/>
        <v>-110.33926391601563</v>
      </c>
      <c r="O16" s="3">
        <f t="shared" si="6"/>
        <v>-102.37940216064453</v>
      </c>
      <c r="P16" s="3">
        <f t="shared" si="3"/>
        <v>-91.138801574707031</v>
      </c>
      <c r="Q16" s="3">
        <f t="shared" si="3"/>
        <v>-78.108963012695313</v>
      </c>
      <c r="R16" s="3">
        <f t="shared" si="3"/>
        <v>-64.040283203125</v>
      </c>
      <c r="S16" s="3">
        <f t="shared" si="3"/>
        <v>-46.650428771972656</v>
      </c>
      <c r="T16" s="3">
        <f t="shared" si="3"/>
        <v>-23.72357177734375</v>
      </c>
      <c r="U16" s="3">
        <f t="shared" si="3"/>
        <v>82.078132629394531</v>
      </c>
      <c r="V16" s="3">
        <f t="shared" si="3"/>
        <v>190.31135559082031</v>
      </c>
      <c r="W16" s="3">
        <f t="shared" si="3"/>
        <v>229.11102294921875</v>
      </c>
      <c r="X16" s="3">
        <f t="shared" si="3"/>
        <v>268.49154663085938</v>
      </c>
      <c r="Y16" s="3">
        <f t="shared" si="3"/>
        <v>309.11636352539063</v>
      </c>
      <c r="Z16" s="3">
        <f t="shared" si="3"/>
        <v>350.96881103515625</v>
      </c>
      <c r="AA16" s="3">
        <f t="shared" si="3"/>
        <v>394.0341796875</v>
      </c>
      <c r="AB16" s="3">
        <f t="shared" si="3"/>
        <v>432.85513305664063</v>
      </c>
      <c r="AC16" s="3">
        <f t="shared" si="4"/>
        <v>-119.76614379882813</v>
      </c>
      <c r="AD16" s="3">
        <f t="shared" si="8"/>
        <v>-68.3021240234375</v>
      </c>
      <c r="AE16" s="1">
        <f>+HLOOKUP($AC16,$C16:$AB$17,2,FALSE)</f>
        <v>0.94</v>
      </c>
    </row>
    <row r="17" spans="3:28" x14ac:dyDescent="0.25">
      <c r="C17" s="3">
        <f>+C10</f>
        <v>0.85</v>
      </c>
      <c r="D17" s="3">
        <f t="shared" ref="D17:AB17" si="9">+D10</f>
        <v>0.86</v>
      </c>
      <c r="E17" s="3">
        <f t="shared" si="9"/>
        <v>0.87</v>
      </c>
      <c r="F17" s="3">
        <f t="shared" si="9"/>
        <v>0.88</v>
      </c>
      <c r="G17" s="3">
        <f t="shared" si="9"/>
        <v>0.89</v>
      </c>
      <c r="H17" s="3">
        <f t="shared" si="9"/>
        <v>0.9</v>
      </c>
      <c r="I17" s="3">
        <f t="shared" si="9"/>
        <v>0.91</v>
      </c>
      <c r="J17" s="3">
        <f t="shared" si="9"/>
        <v>0.92</v>
      </c>
      <c r="K17" s="3">
        <f t="shared" si="9"/>
        <v>0.93</v>
      </c>
      <c r="L17" s="3">
        <f t="shared" si="9"/>
        <v>0.94</v>
      </c>
      <c r="M17" s="3">
        <f t="shared" si="9"/>
        <v>0.95</v>
      </c>
      <c r="N17" s="3">
        <f t="shared" si="9"/>
        <v>0.96</v>
      </c>
      <c r="O17" s="3">
        <f t="shared" si="9"/>
        <v>0.97</v>
      </c>
      <c r="P17" s="3">
        <f t="shared" si="9"/>
        <v>0.98</v>
      </c>
      <c r="Q17" s="3">
        <f t="shared" si="9"/>
        <v>0.99</v>
      </c>
      <c r="R17" s="3">
        <f t="shared" si="9"/>
        <v>1</v>
      </c>
      <c r="S17" s="3">
        <f t="shared" si="9"/>
        <v>1.01</v>
      </c>
      <c r="T17" s="3">
        <f t="shared" si="9"/>
        <v>1.02</v>
      </c>
      <c r="U17" s="3">
        <f t="shared" si="9"/>
        <v>1.03</v>
      </c>
      <c r="V17" s="3">
        <f t="shared" si="9"/>
        <v>1.04</v>
      </c>
      <c r="W17" s="3">
        <f t="shared" si="9"/>
        <v>1.05</v>
      </c>
      <c r="X17" s="3">
        <f t="shared" si="9"/>
        <v>1.06</v>
      </c>
      <c r="Y17" s="3">
        <f t="shared" si="9"/>
        <v>1.07</v>
      </c>
      <c r="Z17" s="3">
        <f t="shared" si="9"/>
        <v>1.08</v>
      </c>
      <c r="AA17" s="3">
        <f t="shared" si="9"/>
        <v>1.0900000000000001</v>
      </c>
      <c r="AB17" s="3">
        <f t="shared" si="9"/>
        <v>1.1000000000000001</v>
      </c>
    </row>
    <row r="18" spans="3:28" x14ac:dyDescent="0.25">
      <c r="C18" s="3"/>
      <c r="D18" s="3"/>
    </row>
  </sheetData>
  <mergeCells count="2">
    <mergeCell ref="A10:B10"/>
    <mergeCell ref="A2:B2"/>
  </mergeCells>
  <conditionalFormatting sqref="C11:AB16">
    <cfRule type="cellIs" dxfId="11" priority="9" operator="equal">
      <formula>$AC11</formula>
    </cfRule>
  </conditionalFormatting>
  <conditionalFormatting sqref="C3:AB3 Q4:W8">
    <cfRule type="cellIs" dxfId="10" priority="3" operator="equal">
      <formula>$AC3</formula>
    </cfRule>
  </conditionalFormatting>
  <conditionalFormatting sqref="C4:P6 X4:AB6">
    <cfRule type="cellIs" dxfId="9" priority="2" operator="equal">
      <formula>$AC4</formula>
    </cfRule>
  </conditionalFormatting>
  <conditionalFormatting sqref="C7:P8 X7:AB8">
    <cfRule type="cellIs" dxfId="8" priority="1" operator="equal">
      <formula>$AC7</formula>
    </cfRule>
  </conditionalFormatting>
  <pageMargins left="1" right="1" top="0.5" bottom="0.5" header="0.25" footer="0.25"/>
  <pageSetup scale="31" orientation="landscape" r:id="rId1"/>
  <headerFooter>
    <oddHeader>&amp;C&amp;D:&amp;A</oddHeader>
    <oddFooter>&amp;L&amp;P of &amp;F&amp;R&amp;R, &amp;S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opLeftCell="A22" zoomScale="85" zoomScaleNormal="85" workbookViewId="0">
      <selection activeCell="E14" sqref="D14:E14"/>
    </sheetView>
  </sheetViews>
  <sheetFormatPr baseColWidth="10" defaultColWidth="11.42578125" defaultRowHeight="13.5" x14ac:dyDescent="0.25"/>
  <cols>
    <col min="1" max="1" width="5.5703125" style="1" bestFit="1" customWidth="1"/>
    <col min="2" max="2" width="25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6004</v>
      </c>
      <c r="B3" s="5" t="s">
        <v>10</v>
      </c>
      <c r="C3" s="3">
        <v>328.18673706054688</v>
      </c>
      <c r="D3" s="3">
        <v>315.23916625976563</v>
      </c>
      <c r="E3" s="3">
        <v>288.671630859375</v>
      </c>
      <c r="F3" s="3">
        <v>260.59201049804688</v>
      </c>
      <c r="G3" s="3">
        <v>233.10220336914063</v>
      </c>
      <c r="H3" s="3">
        <v>205.96859741210938</v>
      </c>
      <c r="I3" s="3">
        <v>179.89492797851563</v>
      </c>
      <c r="J3" s="3">
        <v>127.48787689208984</v>
      </c>
      <c r="K3" s="3">
        <v>57.352054595947266</v>
      </c>
      <c r="L3" s="3">
        <v>-11.371722221374512</v>
      </c>
      <c r="M3" s="3">
        <v>-68.471527099609375</v>
      </c>
      <c r="N3" s="3">
        <v>-89.896690368652344</v>
      </c>
      <c r="O3" s="3">
        <v>-112.14096832275391</v>
      </c>
      <c r="P3" s="3">
        <v>-134.40939331054688</v>
      </c>
      <c r="Q3" s="3">
        <v>-153.67254638671875</v>
      </c>
      <c r="R3" s="3">
        <v>-172.15525817871094</v>
      </c>
      <c r="S3" s="3">
        <v>-184.29286193847656</v>
      </c>
      <c r="T3" s="3">
        <v>-191.27003479003906</v>
      </c>
      <c r="U3" s="3">
        <v>-191.53805541992188</v>
      </c>
      <c r="V3" s="3">
        <v>-189.31990051269531</v>
      </c>
      <c r="W3" s="3">
        <v>-183.90957641601563</v>
      </c>
      <c r="X3" s="3">
        <v>-167.9888916015625</v>
      </c>
      <c r="Y3" s="3">
        <v>-148.67437744140625</v>
      </c>
      <c r="Z3" s="3">
        <v>-126.93269348144531</v>
      </c>
      <c r="AA3" s="3">
        <v>-101.65642547607422</v>
      </c>
      <c r="AB3" s="3"/>
      <c r="AC3" s="3">
        <f t="shared" ref="AC3:AC8" si="0">+MIN(C3:W3)</f>
        <v>-191.53805541992188</v>
      </c>
    </row>
    <row r="4" spans="1:31" x14ac:dyDescent="0.25">
      <c r="A4" s="5">
        <v>6004</v>
      </c>
      <c r="B4" s="5" t="s">
        <v>11</v>
      </c>
      <c r="C4" s="3">
        <v>372.45217895507813</v>
      </c>
      <c r="D4" s="3">
        <v>345.07421875</v>
      </c>
      <c r="E4" s="3">
        <v>318.22769165039063</v>
      </c>
      <c r="F4" s="3">
        <v>292.2398681640625</v>
      </c>
      <c r="G4" s="3">
        <v>266.31954956054688</v>
      </c>
      <c r="H4" s="3">
        <v>241.436767578125</v>
      </c>
      <c r="I4" s="3">
        <v>201.47294616699219</v>
      </c>
      <c r="J4" s="3">
        <v>129.91490173339844</v>
      </c>
      <c r="K4" s="3">
        <v>59.768150329589844</v>
      </c>
      <c r="L4" s="3">
        <v>-8.9666318893432617</v>
      </c>
      <c r="M4" s="3">
        <v>-30.387929916381836</v>
      </c>
      <c r="N4" s="3">
        <v>-50.126384735107422</v>
      </c>
      <c r="O4" s="3">
        <v>-72.55096435546875</v>
      </c>
      <c r="P4" s="3">
        <v>-90.676322937011719</v>
      </c>
      <c r="Q4" s="3">
        <v>-107.53074645996094</v>
      </c>
      <c r="R4" s="3">
        <v>-117.34053039550781</v>
      </c>
      <c r="S4" s="3">
        <v>-123.38683319091797</v>
      </c>
      <c r="T4" s="3">
        <v>-118.58800506591797</v>
      </c>
      <c r="U4" s="3">
        <v>-112.86358642578125</v>
      </c>
      <c r="V4" s="3">
        <v>-96.036354064941406</v>
      </c>
      <c r="W4" s="3">
        <v>-72.851966857910156</v>
      </c>
      <c r="X4" s="3">
        <v>-46.524337768554688</v>
      </c>
      <c r="Y4" s="3">
        <v>-15.514975547790527</v>
      </c>
      <c r="Z4" s="3">
        <v>21.524351119995117</v>
      </c>
      <c r="AA4" s="3">
        <v>67.327247619628906</v>
      </c>
      <c r="AB4" s="3">
        <v>136.67520141601563</v>
      </c>
      <c r="AC4" s="3">
        <f t="shared" si="0"/>
        <v>-123.38683319091797</v>
      </c>
    </row>
    <row r="5" spans="1:31" x14ac:dyDescent="0.25">
      <c r="A5" s="5">
        <v>6004</v>
      </c>
      <c r="B5" s="5" t="s">
        <v>12</v>
      </c>
      <c r="C5" s="3">
        <v>369.08297729492188</v>
      </c>
      <c r="D5" s="3">
        <v>345.65826416015625</v>
      </c>
      <c r="E5" s="3">
        <v>317.59017944335938</v>
      </c>
      <c r="F5" s="3">
        <v>290.21435546875</v>
      </c>
      <c r="G5" s="3">
        <v>263.52163696289063</v>
      </c>
      <c r="H5" s="3">
        <v>237.60562133789063</v>
      </c>
      <c r="I5" s="3">
        <v>204.94758605957031</v>
      </c>
      <c r="J5" s="3">
        <v>133.39157104492188</v>
      </c>
      <c r="K5" s="3">
        <v>63.246734619140625</v>
      </c>
      <c r="L5" s="3">
        <v>-5.4861302375793457</v>
      </c>
      <c r="M5" s="3">
        <v>-35.337165832519531</v>
      </c>
      <c r="N5" s="3">
        <v>-54.053813934326172</v>
      </c>
      <c r="O5" s="3">
        <v>-75.774658203125</v>
      </c>
      <c r="P5" s="3">
        <v>-92.60308837890625</v>
      </c>
      <c r="Q5" s="3">
        <v>-108.12833404541016</v>
      </c>
      <c r="R5" s="3">
        <v>-113.72970581054688</v>
      </c>
      <c r="S5" s="3">
        <v>-116.09680938720703</v>
      </c>
      <c r="T5" s="3">
        <v>-108.28240966796875</v>
      </c>
      <c r="U5" s="3">
        <v>-97.592926025390625</v>
      </c>
      <c r="V5" s="3">
        <v>-72.812065124511719</v>
      </c>
      <c r="AC5" s="3">
        <f t="shared" si="0"/>
        <v>-116.09680938720703</v>
      </c>
    </row>
    <row r="6" spans="1:31" x14ac:dyDescent="0.25">
      <c r="A6" s="5">
        <v>6004</v>
      </c>
      <c r="B6" s="5" t="s">
        <v>15</v>
      </c>
      <c r="C6" s="3">
        <v>323.76690673828125</v>
      </c>
      <c r="D6" s="3">
        <v>289.25875854492188</v>
      </c>
      <c r="E6" s="3">
        <v>255.50367736816406</v>
      </c>
      <c r="F6" s="3">
        <v>222.50416564941406</v>
      </c>
      <c r="G6" s="3">
        <v>190.26278686523438</v>
      </c>
      <c r="H6" s="3">
        <v>163.21150207519531</v>
      </c>
      <c r="I6" s="3">
        <v>107.39614105224609</v>
      </c>
      <c r="J6" s="3">
        <v>36.773788452148438</v>
      </c>
      <c r="K6" s="3">
        <v>-32.437175750732422</v>
      </c>
      <c r="L6" s="3">
        <v>-82.26629638671875</v>
      </c>
      <c r="M6" s="3">
        <v>-101.02787017822266</v>
      </c>
      <c r="N6" s="3">
        <v>-118.97892761230469</v>
      </c>
      <c r="O6" s="3">
        <v>-136.0933837890625</v>
      </c>
      <c r="P6" s="3">
        <v>-152.52784729003906</v>
      </c>
      <c r="Q6" s="3">
        <v>-168.33770751953125</v>
      </c>
      <c r="R6" s="3">
        <v>-183.31648254394531</v>
      </c>
      <c r="S6" s="3">
        <v>-197.005126953125</v>
      </c>
      <c r="T6" s="3">
        <v>-207.48489379882813</v>
      </c>
      <c r="U6" s="3">
        <v>-216.55477905273438</v>
      </c>
      <c r="V6" s="3">
        <v>-216.70887756347656</v>
      </c>
      <c r="W6" s="3">
        <v>-207.48329162597656</v>
      </c>
      <c r="X6" s="3">
        <v>-187.24658203125</v>
      </c>
      <c r="Y6" s="3">
        <v>-147.22587585449219</v>
      </c>
      <c r="Z6" s="3"/>
      <c r="AA6" s="3"/>
      <c r="AB6" s="3"/>
      <c r="AC6" s="3">
        <f t="shared" si="0"/>
        <v>-216.70887756347656</v>
      </c>
    </row>
    <row r="7" spans="1:31" x14ac:dyDescent="0.25">
      <c r="A7" s="5">
        <v>6004</v>
      </c>
      <c r="B7" s="5" t="s">
        <v>13</v>
      </c>
      <c r="C7" s="3">
        <v>346.0260009765625</v>
      </c>
      <c r="D7" s="3">
        <v>312.87496948242188</v>
      </c>
      <c r="E7" s="3">
        <v>282.23391723632813</v>
      </c>
      <c r="F7" s="3">
        <v>258.27072143554688</v>
      </c>
      <c r="G7" s="3">
        <v>234.47880554199219</v>
      </c>
      <c r="H7" s="3">
        <v>182.56561279296875</v>
      </c>
      <c r="I7" s="3">
        <v>110.51031494140625</v>
      </c>
      <c r="J7" s="3">
        <v>39.866004943847656</v>
      </c>
      <c r="K7" s="3">
        <v>-15.62363338470459</v>
      </c>
      <c r="L7" s="3">
        <v>-34.476356506347656</v>
      </c>
      <c r="M7" s="3">
        <v>-52.478725433349609</v>
      </c>
      <c r="N7" s="3">
        <v>-70.016326904296875</v>
      </c>
      <c r="O7" s="3">
        <v>-86.744873046875</v>
      </c>
      <c r="P7" s="3">
        <v>-102.56864166259766</v>
      </c>
      <c r="Q7" s="3">
        <v>-117.20754241943359</v>
      </c>
      <c r="R7" s="3">
        <v>-130.28631591796875</v>
      </c>
      <c r="S7" s="3">
        <v>-140.31593322753906</v>
      </c>
      <c r="T7" s="3">
        <v>-148.40802001953125</v>
      </c>
      <c r="U7" s="3">
        <v>-144.52239990234375</v>
      </c>
      <c r="V7" s="3">
        <v>-132.80010986328125</v>
      </c>
      <c r="W7" s="3"/>
      <c r="X7" s="3"/>
      <c r="AA7" s="3"/>
      <c r="AB7" s="3"/>
      <c r="AC7" s="3">
        <f t="shared" si="0"/>
        <v>-148.40802001953125</v>
      </c>
    </row>
    <row r="8" spans="1:31" x14ac:dyDescent="0.25">
      <c r="A8" s="5">
        <v>6004</v>
      </c>
      <c r="B8" s="5" t="s">
        <v>14</v>
      </c>
      <c r="C8" s="3">
        <v>347.69680786132813</v>
      </c>
      <c r="D8" s="3">
        <v>313.68460083007813</v>
      </c>
      <c r="E8" s="3">
        <v>280.45294189453125</v>
      </c>
      <c r="F8" s="3">
        <v>248.00672912597656</v>
      </c>
      <c r="G8" s="3">
        <v>221.43435668945313</v>
      </c>
      <c r="H8" s="3">
        <v>185.38235473632813</v>
      </c>
      <c r="I8" s="3">
        <v>113.33950805664063</v>
      </c>
      <c r="J8" s="3">
        <v>42.707359313964844</v>
      </c>
      <c r="K8" s="3">
        <v>-26.513364791870117</v>
      </c>
      <c r="L8" s="3">
        <v>-45.410694122314453</v>
      </c>
      <c r="M8" s="3">
        <v>-62.725006103515625</v>
      </c>
      <c r="N8" s="3">
        <v>-77.604911804199219</v>
      </c>
      <c r="O8" s="3">
        <v>-91.079231262207031</v>
      </c>
      <c r="P8" s="3">
        <v>-103.55435943603516</v>
      </c>
      <c r="Q8" s="3">
        <v>-114.67536926269531</v>
      </c>
      <c r="R8" s="3">
        <v>-123.09154510498047</v>
      </c>
      <c r="S8" s="3">
        <v>-129.56707763671875</v>
      </c>
      <c r="T8" s="3">
        <v>-132.32685852050781</v>
      </c>
      <c r="U8" s="3">
        <v>-115.96535491943359</v>
      </c>
      <c r="V8" s="3"/>
      <c r="AA8" s="3"/>
      <c r="AB8" s="3"/>
      <c r="AC8" s="3">
        <f t="shared" si="0"/>
        <v>-132.32685852050781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I16" si="1">+HLOOKUP(C$10,$C$2:$AB$8,$A11,FALSE)</f>
        <v>0</v>
      </c>
      <c r="D11" s="3">
        <f t="shared" si="1"/>
        <v>-101.65642547607422</v>
      </c>
      <c r="E11" s="3">
        <f t="shared" si="1"/>
        <v>-126.93269348144531</v>
      </c>
      <c r="F11" s="3">
        <f t="shared" si="1"/>
        <v>-148.67437744140625</v>
      </c>
      <c r="G11" s="3">
        <f t="shared" ref="G11:O16" si="2">+HLOOKUP(G$10,$C$2:$AB$8,$A11,FALSE)</f>
        <v>-167.9888916015625</v>
      </c>
      <c r="H11" s="3">
        <f t="shared" si="2"/>
        <v>-183.90957641601563</v>
      </c>
      <c r="I11" s="3">
        <f t="shared" si="2"/>
        <v>-189.31990051269531</v>
      </c>
      <c r="J11" s="3">
        <f t="shared" si="2"/>
        <v>-191.53805541992188</v>
      </c>
      <c r="K11" s="3">
        <f t="shared" si="2"/>
        <v>-191.27003479003906</v>
      </c>
      <c r="L11" s="3">
        <f t="shared" si="2"/>
        <v>-184.29286193847656</v>
      </c>
      <c r="M11" s="3">
        <f t="shared" si="2"/>
        <v>-172.15525817871094</v>
      </c>
      <c r="N11" s="3">
        <f>+HLOOKUP(N$10,$C$2:$AB$8,$A11,FALSE)</f>
        <v>-153.67254638671875</v>
      </c>
      <c r="O11" s="3">
        <f>+HLOOKUP(O$10,$C$2:$AB$8,$A11,FALSE)</f>
        <v>-134.40939331054688</v>
      </c>
      <c r="P11" s="3">
        <f t="shared" ref="P11:AB16" si="3">+HLOOKUP(P$10,$C$2:$AB$8,$A11,FALSE)</f>
        <v>-112.14096832275391</v>
      </c>
      <c r="Q11" s="3">
        <f t="shared" si="3"/>
        <v>-89.896690368652344</v>
      </c>
      <c r="R11" s="3">
        <f t="shared" si="3"/>
        <v>-68.471527099609375</v>
      </c>
      <c r="S11" s="3">
        <f t="shared" si="3"/>
        <v>-11.371722221374512</v>
      </c>
      <c r="T11" s="3">
        <f t="shared" si="3"/>
        <v>57.352054595947266</v>
      </c>
      <c r="U11" s="3">
        <f t="shared" si="3"/>
        <v>127.48787689208984</v>
      </c>
      <c r="V11" s="3">
        <f t="shared" si="3"/>
        <v>179.89492797851563</v>
      </c>
      <c r="W11" s="3">
        <f t="shared" si="3"/>
        <v>205.96859741210938</v>
      </c>
      <c r="X11" s="3">
        <f t="shared" si="3"/>
        <v>233.10220336914063</v>
      </c>
      <c r="Y11" s="3">
        <f t="shared" si="3"/>
        <v>260.59201049804688</v>
      </c>
      <c r="Z11" s="3">
        <f t="shared" si="3"/>
        <v>288.671630859375</v>
      </c>
      <c r="AA11" s="3">
        <f t="shared" si="3"/>
        <v>315.23916625976563</v>
      </c>
      <c r="AB11" s="3">
        <f t="shared" si="3"/>
        <v>328.18673706054688</v>
      </c>
      <c r="AC11" s="3">
        <f t="shared" ref="AC11:AC16" si="4">+MIN(C11:W11)</f>
        <v>-191.53805541992188</v>
      </c>
      <c r="AE11" s="1">
        <f>+HLOOKUP($AC11,$C11:$AB$17,7,FALSE)</f>
        <v>0.92</v>
      </c>
    </row>
    <row r="12" spans="1:31" x14ac:dyDescent="0.25">
      <c r="A12" s="5">
        <f>+A11+1</f>
        <v>3</v>
      </c>
      <c r="B12" s="5" t="str">
        <f t="shared" ref="B12:B15" si="5">+B4</f>
        <v>ECO-BUR(2C) Con 4LT</v>
      </c>
      <c r="C12" s="3">
        <f t="shared" si="1"/>
        <v>136.67520141601563</v>
      </c>
      <c r="D12" s="3">
        <f t="shared" si="1"/>
        <v>67.327247619628906</v>
      </c>
      <c r="E12" s="3">
        <f t="shared" si="1"/>
        <v>21.524351119995117</v>
      </c>
      <c r="F12" s="3">
        <f t="shared" si="1"/>
        <v>-15.514975547790527</v>
      </c>
      <c r="G12" s="3">
        <f t="shared" si="1"/>
        <v>-46.524337768554688</v>
      </c>
      <c r="H12" s="3">
        <f t="shared" si="1"/>
        <v>-72.851966857910156</v>
      </c>
      <c r="I12" s="3">
        <f t="shared" si="1"/>
        <v>-96.036354064941406</v>
      </c>
      <c r="J12" s="3">
        <f t="shared" si="2"/>
        <v>-112.86358642578125</v>
      </c>
      <c r="K12" s="3">
        <f t="shared" si="2"/>
        <v>-118.58800506591797</v>
      </c>
      <c r="L12" s="3">
        <f t="shared" si="2"/>
        <v>-123.38683319091797</v>
      </c>
      <c r="M12" s="3">
        <f t="shared" si="2"/>
        <v>-117.34053039550781</v>
      </c>
      <c r="N12" s="3">
        <f t="shared" si="2"/>
        <v>-107.53074645996094</v>
      </c>
      <c r="O12" s="3">
        <f t="shared" si="2"/>
        <v>-90.676322937011719</v>
      </c>
      <c r="P12" s="3">
        <f t="shared" si="3"/>
        <v>-72.55096435546875</v>
      </c>
      <c r="Q12" s="3">
        <f t="shared" si="3"/>
        <v>-50.126384735107422</v>
      </c>
      <c r="R12" s="3">
        <f t="shared" si="3"/>
        <v>-30.387929916381836</v>
      </c>
      <c r="S12" s="3">
        <f t="shared" si="3"/>
        <v>-8.9666318893432617</v>
      </c>
      <c r="T12" s="3">
        <f t="shared" si="3"/>
        <v>59.768150329589844</v>
      </c>
      <c r="U12" s="3">
        <f t="shared" si="3"/>
        <v>129.91490173339844</v>
      </c>
      <c r="V12" s="3">
        <f t="shared" si="3"/>
        <v>201.47294616699219</v>
      </c>
      <c r="W12" s="3">
        <f t="shared" si="3"/>
        <v>241.436767578125</v>
      </c>
      <c r="X12" s="3">
        <f t="shared" si="3"/>
        <v>266.31954956054688</v>
      </c>
      <c r="Y12" s="3">
        <f t="shared" si="3"/>
        <v>292.2398681640625</v>
      </c>
      <c r="Z12" s="3">
        <f t="shared" si="3"/>
        <v>318.22769165039063</v>
      </c>
      <c r="AA12" s="3">
        <f t="shared" si="3"/>
        <v>345.07421875</v>
      </c>
      <c r="AB12" s="3">
        <f t="shared" si="3"/>
        <v>372.45217895507813</v>
      </c>
      <c r="AC12" s="3">
        <f t="shared" si="4"/>
        <v>-123.38683319091797</v>
      </c>
      <c r="AD12" s="3">
        <f>+$AC$11-AC12</f>
        <v>-68.151222229003906</v>
      </c>
      <c r="AE12" s="1">
        <f>+HLOOKUP($AC12,$C12:$AB$17,6,FALSE)</f>
        <v>0.94</v>
      </c>
    </row>
    <row r="13" spans="1:31" x14ac:dyDescent="0.25">
      <c r="A13" s="5">
        <f t="shared" ref="A13:A16" si="6">+A12+1</f>
        <v>4</v>
      </c>
      <c r="B13" s="5" t="str">
        <f t="shared" si="5"/>
        <v>PAN-CHI(3A) Con 4LT</v>
      </c>
      <c r="C13" s="3"/>
      <c r="D13" s="3"/>
      <c r="E13" s="3"/>
      <c r="F13" s="3"/>
      <c r="G13" s="3"/>
      <c r="H13" s="3"/>
      <c r="I13" s="3">
        <f t="shared" si="2"/>
        <v>-72.812065124511719</v>
      </c>
      <c r="J13" s="3">
        <f t="shared" si="2"/>
        <v>-97.592926025390625</v>
      </c>
      <c r="K13" s="3">
        <f t="shared" si="2"/>
        <v>-108.28240966796875</v>
      </c>
      <c r="L13" s="3">
        <f t="shared" si="2"/>
        <v>-116.09680938720703</v>
      </c>
      <c r="M13" s="3">
        <f t="shared" si="2"/>
        <v>-113.72970581054688</v>
      </c>
      <c r="N13" s="3">
        <f t="shared" si="2"/>
        <v>-108.12833404541016</v>
      </c>
      <c r="O13" s="3">
        <f t="shared" si="2"/>
        <v>-92.60308837890625</v>
      </c>
      <c r="P13" s="3">
        <f t="shared" si="3"/>
        <v>-75.774658203125</v>
      </c>
      <c r="Q13" s="3">
        <f t="shared" si="3"/>
        <v>-54.053813934326172</v>
      </c>
      <c r="R13" s="3">
        <f t="shared" si="3"/>
        <v>-35.337165832519531</v>
      </c>
      <c r="S13" s="3">
        <f t="shared" si="3"/>
        <v>-5.4861302375793457</v>
      </c>
      <c r="T13" s="3">
        <f t="shared" si="3"/>
        <v>63.246734619140625</v>
      </c>
      <c r="U13" s="3">
        <f t="shared" si="3"/>
        <v>133.39157104492188</v>
      </c>
      <c r="V13" s="3">
        <f t="shared" si="3"/>
        <v>204.94758605957031</v>
      </c>
      <c r="W13" s="3">
        <f t="shared" si="3"/>
        <v>237.60562133789063</v>
      </c>
      <c r="X13" s="3">
        <f t="shared" si="3"/>
        <v>263.52163696289063</v>
      </c>
      <c r="Y13" s="3">
        <f t="shared" si="3"/>
        <v>290.21435546875</v>
      </c>
      <c r="Z13" s="3">
        <f t="shared" si="3"/>
        <v>317.59017944335938</v>
      </c>
      <c r="AA13" s="3">
        <f t="shared" si="3"/>
        <v>345.65826416015625</v>
      </c>
      <c r="AB13" s="3">
        <f t="shared" si="3"/>
        <v>369.08297729492188</v>
      </c>
      <c r="AC13" s="3">
        <f t="shared" si="4"/>
        <v>-116.09680938720703</v>
      </c>
      <c r="AD13" s="3">
        <f t="shared" ref="AD13:AD16" si="7">+$AC$11-AC13</f>
        <v>-75.441246032714844</v>
      </c>
      <c r="AE13" s="1">
        <f>+HLOOKUP($AC13,$C13:$AB$17,5,FALSE)</f>
        <v>0.94</v>
      </c>
    </row>
    <row r="14" spans="1:31" x14ac:dyDescent="0.25">
      <c r="A14" s="5">
        <f t="shared" si="6"/>
        <v>5</v>
      </c>
      <c r="B14" s="5" t="str">
        <f t="shared" si="5"/>
        <v>BASE Sin 4LT</v>
      </c>
      <c r="C14" s="3"/>
      <c r="D14" s="3"/>
      <c r="E14" s="3"/>
      <c r="F14" s="3">
        <f t="shared" si="1"/>
        <v>-147.22587585449219</v>
      </c>
      <c r="G14" s="3">
        <f t="shared" si="1"/>
        <v>-187.24658203125</v>
      </c>
      <c r="H14" s="3">
        <f t="shared" si="1"/>
        <v>-207.48329162597656</v>
      </c>
      <c r="I14" s="3">
        <f t="shared" si="1"/>
        <v>-216.70887756347656</v>
      </c>
      <c r="J14" s="3">
        <f t="shared" si="2"/>
        <v>-216.55477905273438</v>
      </c>
      <c r="K14" s="3">
        <f t="shared" si="2"/>
        <v>-207.48489379882813</v>
      </c>
      <c r="L14" s="3">
        <f t="shared" si="2"/>
        <v>-197.005126953125</v>
      </c>
      <c r="M14" s="3">
        <f t="shared" si="2"/>
        <v>-183.31648254394531</v>
      </c>
      <c r="N14" s="3">
        <f t="shared" si="2"/>
        <v>-168.33770751953125</v>
      </c>
      <c r="O14" s="3">
        <f t="shared" si="2"/>
        <v>-152.52784729003906</v>
      </c>
      <c r="P14" s="3">
        <f t="shared" si="3"/>
        <v>-136.0933837890625</v>
      </c>
      <c r="Q14" s="3">
        <f t="shared" si="3"/>
        <v>-118.97892761230469</v>
      </c>
      <c r="R14" s="3">
        <f t="shared" si="3"/>
        <v>-101.02787017822266</v>
      </c>
      <c r="S14" s="3">
        <f t="shared" si="3"/>
        <v>-82.26629638671875</v>
      </c>
      <c r="T14" s="3">
        <f t="shared" si="3"/>
        <v>-32.437175750732422</v>
      </c>
      <c r="U14" s="3">
        <f t="shared" si="3"/>
        <v>36.773788452148438</v>
      </c>
      <c r="V14" s="3">
        <f t="shared" si="3"/>
        <v>107.39614105224609</v>
      </c>
      <c r="W14" s="3">
        <f t="shared" si="3"/>
        <v>163.21150207519531</v>
      </c>
      <c r="X14" s="3">
        <f t="shared" si="3"/>
        <v>190.26278686523438</v>
      </c>
      <c r="Y14" s="3">
        <f t="shared" si="3"/>
        <v>222.50416564941406</v>
      </c>
      <c r="Z14" s="3">
        <f t="shared" si="3"/>
        <v>255.50367736816406</v>
      </c>
      <c r="AA14" s="3">
        <f t="shared" si="3"/>
        <v>289.25875854492188</v>
      </c>
      <c r="AB14" s="3">
        <f t="shared" si="3"/>
        <v>323.76690673828125</v>
      </c>
      <c r="AC14" s="3">
        <f t="shared" si="4"/>
        <v>-216.70887756347656</v>
      </c>
      <c r="AD14" s="3">
        <f t="shared" si="7"/>
        <v>25.170822143554688</v>
      </c>
      <c r="AE14" s="1">
        <f>+HLOOKUP($AC14,$C14:$AB$17,4,FALSE)</f>
        <v>0.91</v>
      </c>
    </row>
    <row r="15" spans="1:31" x14ac:dyDescent="0.25">
      <c r="A15" s="5">
        <f t="shared" si="6"/>
        <v>6</v>
      </c>
      <c r="B15" s="5" t="str">
        <f t="shared" si="5"/>
        <v>ECO-BUR(2C) Sin 4LT</v>
      </c>
      <c r="C15" s="3"/>
      <c r="D15" s="3"/>
      <c r="E15" s="3"/>
      <c r="F15" s="3"/>
      <c r="G15" s="3"/>
      <c r="H15" s="3">
        <f t="shared" si="1"/>
        <v>0</v>
      </c>
      <c r="I15" s="3">
        <f t="shared" si="2"/>
        <v>-132.80010986328125</v>
      </c>
      <c r="J15" s="3">
        <f t="shared" si="2"/>
        <v>-144.52239990234375</v>
      </c>
      <c r="K15" s="3">
        <f t="shared" si="2"/>
        <v>-148.40802001953125</v>
      </c>
      <c r="L15" s="3">
        <f t="shared" si="2"/>
        <v>-140.31593322753906</v>
      </c>
      <c r="M15" s="3">
        <f t="shared" si="2"/>
        <v>-130.28631591796875</v>
      </c>
      <c r="N15" s="3">
        <f t="shared" si="2"/>
        <v>-117.20754241943359</v>
      </c>
      <c r="O15" s="3">
        <f t="shared" si="2"/>
        <v>-102.56864166259766</v>
      </c>
      <c r="P15" s="3">
        <f t="shared" si="3"/>
        <v>-86.744873046875</v>
      </c>
      <c r="Q15" s="3">
        <f t="shared" si="3"/>
        <v>-70.016326904296875</v>
      </c>
      <c r="R15" s="3">
        <f t="shared" si="3"/>
        <v>-52.478725433349609</v>
      </c>
      <c r="S15" s="3">
        <f t="shared" si="3"/>
        <v>-34.476356506347656</v>
      </c>
      <c r="T15" s="3">
        <f t="shared" si="3"/>
        <v>-15.62363338470459</v>
      </c>
      <c r="U15" s="3">
        <f t="shared" si="3"/>
        <v>39.866004943847656</v>
      </c>
      <c r="V15" s="3">
        <f t="shared" si="3"/>
        <v>110.51031494140625</v>
      </c>
      <c r="W15" s="3">
        <f t="shared" si="3"/>
        <v>182.56561279296875</v>
      </c>
      <c r="X15" s="3">
        <f t="shared" si="3"/>
        <v>234.47880554199219</v>
      </c>
      <c r="Y15" s="3">
        <f t="shared" si="3"/>
        <v>258.27072143554688</v>
      </c>
      <c r="Z15" s="3">
        <f t="shared" si="3"/>
        <v>282.23391723632813</v>
      </c>
      <c r="AA15" s="3">
        <f t="shared" si="3"/>
        <v>312.87496948242188</v>
      </c>
      <c r="AB15" s="3">
        <f t="shared" si="3"/>
        <v>346.0260009765625</v>
      </c>
      <c r="AC15" s="3">
        <f t="shared" si="4"/>
        <v>-148.40802001953125</v>
      </c>
      <c r="AD15" s="3">
        <f t="shared" si="7"/>
        <v>-43.130035400390625</v>
      </c>
      <c r="AE15" s="1">
        <f>+HLOOKUP($AC15,$C15:$AB$17,3,FALSE)</f>
        <v>0.93</v>
      </c>
    </row>
    <row r="16" spans="1:31" x14ac:dyDescent="0.25">
      <c r="A16" s="5">
        <f t="shared" si="6"/>
        <v>7</v>
      </c>
      <c r="B16" s="5" t="str">
        <f>+B8</f>
        <v>PAN-CHI(3A) Sin 4LT</v>
      </c>
      <c r="C16" s="3"/>
      <c r="D16" s="3"/>
      <c r="E16" s="3"/>
      <c r="F16" s="3"/>
      <c r="G16" s="3"/>
      <c r="H16" s="3"/>
      <c r="I16" s="3">
        <f t="shared" si="1"/>
        <v>0</v>
      </c>
      <c r="J16" s="3">
        <f t="shared" si="2"/>
        <v>-115.96535491943359</v>
      </c>
      <c r="K16" s="3">
        <f t="shared" si="2"/>
        <v>-132.32685852050781</v>
      </c>
      <c r="L16" s="3">
        <f t="shared" si="2"/>
        <v>-129.56707763671875</v>
      </c>
      <c r="M16" s="3">
        <f t="shared" si="2"/>
        <v>-123.09154510498047</v>
      </c>
      <c r="N16" s="3">
        <f t="shared" si="2"/>
        <v>-114.67536926269531</v>
      </c>
      <c r="O16" s="3">
        <f t="shared" si="2"/>
        <v>-103.55435943603516</v>
      </c>
      <c r="P16" s="3">
        <f t="shared" si="3"/>
        <v>-91.079231262207031</v>
      </c>
      <c r="Q16" s="3">
        <f t="shared" si="3"/>
        <v>-77.604911804199219</v>
      </c>
      <c r="R16" s="3">
        <f t="shared" si="3"/>
        <v>-62.725006103515625</v>
      </c>
      <c r="S16" s="3">
        <f t="shared" si="3"/>
        <v>-45.410694122314453</v>
      </c>
      <c r="T16" s="3">
        <f t="shared" si="3"/>
        <v>-26.513364791870117</v>
      </c>
      <c r="U16" s="3">
        <f t="shared" si="3"/>
        <v>42.707359313964844</v>
      </c>
      <c r="V16" s="3">
        <f t="shared" si="3"/>
        <v>113.33950805664063</v>
      </c>
      <c r="W16" s="3">
        <f t="shared" si="3"/>
        <v>185.38235473632813</v>
      </c>
      <c r="X16" s="3">
        <f t="shared" si="3"/>
        <v>221.43435668945313</v>
      </c>
      <c r="Y16" s="3">
        <f t="shared" si="3"/>
        <v>248.00672912597656</v>
      </c>
      <c r="Z16" s="3">
        <f t="shared" si="3"/>
        <v>280.45294189453125</v>
      </c>
      <c r="AA16" s="3">
        <f t="shared" si="3"/>
        <v>313.68460083007813</v>
      </c>
      <c r="AB16" s="3">
        <f t="shared" si="3"/>
        <v>347.69680786132813</v>
      </c>
      <c r="AC16" s="3">
        <f t="shared" si="4"/>
        <v>-132.32685852050781</v>
      </c>
      <c r="AD16" s="3">
        <f t="shared" si="7"/>
        <v>-59.211196899414063</v>
      </c>
      <c r="AE16" s="1">
        <f>+HLOOKUP($AC16,$C16:$AB$17,2,FALSE)</f>
        <v>0.93</v>
      </c>
    </row>
    <row r="17" spans="3:28" x14ac:dyDescent="0.25">
      <c r="C17" s="3">
        <f>+C10</f>
        <v>0.85</v>
      </c>
      <c r="D17" s="3">
        <f t="shared" ref="D17:AB17" si="8">+D10</f>
        <v>0.86</v>
      </c>
      <c r="E17" s="3">
        <f t="shared" si="8"/>
        <v>0.87</v>
      </c>
      <c r="F17" s="3">
        <f t="shared" si="8"/>
        <v>0.88</v>
      </c>
      <c r="G17" s="3">
        <f t="shared" si="8"/>
        <v>0.89</v>
      </c>
      <c r="H17" s="3">
        <f t="shared" si="8"/>
        <v>0.9</v>
      </c>
      <c r="I17" s="3">
        <f t="shared" si="8"/>
        <v>0.91</v>
      </c>
      <c r="J17" s="3">
        <f t="shared" si="8"/>
        <v>0.92</v>
      </c>
      <c r="K17" s="3">
        <f t="shared" si="8"/>
        <v>0.93</v>
      </c>
      <c r="L17" s="3">
        <f t="shared" si="8"/>
        <v>0.94</v>
      </c>
      <c r="M17" s="3">
        <f t="shared" si="8"/>
        <v>0.95</v>
      </c>
      <c r="N17" s="3">
        <f t="shared" si="8"/>
        <v>0.96</v>
      </c>
      <c r="O17" s="3">
        <f t="shared" si="8"/>
        <v>0.97</v>
      </c>
      <c r="P17" s="3">
        <f t="shared" si="8"/>
        <v>0.98</v>
      </c>
      <c r="Q17" s="3">
        <f t="shared" si="8"/>
        <v>0.99</v>
      </c>
      <c r="R17" s="3">
        <f t="shared" si="8"/>
        <v>1</v>
      </c>
      <c r="S17" s="3">
        <f t="shared" si="8"/>
        <v>1.01</v>
      </c>
      <c r="T17" s="3">
        <f t="shared" si="8"/>
        <v>1.02</v>
      </c>
      <c r="U17" s="3">
        <f t="shared" si="8"/>
        <v>1.03</v>
      </c>
      <c r="V17" s="3">
        <f t="shared" si="8"/>
        <v>1.04</v>
      </c>
      <c r="W17" s="3">
        <f t="shared" si="8"/>
        <v>1.05</v>
      </c>
      <c r="X17" s="3">
        <f t="shared" si="8"/>
        <v>1.06</v>
      </c>
      <c r="Y17" s="3">
        <f t="shared" si="8"/>
        <v>1.07</v>
      </c>
      <c r="Z17" s="3">
        <f t="shared" si="8"/>
        <v>1.08</v>
      </c>
      <c r="AA17" s="3">
        <f t="shared" si="8"/>
        <v>1.0900000000000001</v>
      </c>
      <c r="AB17" s="3">
        <f t="shared" si="8"/>
        <v>1.1000000000000001</v>
      </c>
    </row>
    <row r="18" spans="3:28" x14ac:dyDescent="0.25">
      <c r="C18" s="3"/>
      <c r="D18" s="3"/>
    </row>
  </sheetData>
  <mergeCells count="2">
    <mergeCell ref="A2:B2"/>
    <mergeCell ref="A10:B10"/>
  </mergeCells>
  <conditionalFormatting sqref="C11:AB16">
    <cfRule type="cellIs" dxfId="7" priority="4" operator="equal">
      <formula>$AC11</formula>
    </cfRule>
  </conditionalFormatting>
  <conditionalFormatting sqref="C3:AB3 Q4:W8">
    <cfRule type="cellIs" dxfId="6" priority="3" operator="equal">
      <formula>$AC3</formula>
    </cfRule>
  </conditionalFormatting>
  <conditionalFormatting sqref="C4:P6 X4:AB6">
    <cfRule type="cellIs" dxfId="5" priority="2" operator="equal">
      <formula>$AC4</formula>
    </cfRule>
  </conditionalFormatting>
  <conditionalFormatting sqref="C7:P8 X7:AB8">
    <cfRule type="cellIs" dxfId="4" priority="1" operator="equal">
      <formula>$AC7</formula>
    </cfRule>
  </conditionalFormatting>
  <pageMargins left="1" right="1" top="0.5" bottom="0.5" header="0.25" footer="0.25"/>
  <pageSetup scale="83" orientation="landscape" r:id="rId1"/>
  <headerFooter>
    <oddHeader>&amp;C&amp;D:&amp;A</oddHeader>
    <oddFooter>&amp;L&amp;P of &amp;F&amp;R&amp;R, &amp;S</oddFooter>
  </headerFooter>
  <colBreaks count="1" manualBreakCount="1">
    <brk id="19" max="1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opLeftCell="A16" zoomScale="85" zoomScaleNormal="85" workbookViewId="0">
      <selection activeCell="M23" sqref="M23"/>
    </sheetView>
  </sheetViews>
  <sheetFormatPr baseColWidth="10" defaultColWidth="11.42578125" defaultRowHeight="13.5" x14ac:dyDescent="0.25"/>
  <cols>
    <col min="1" max="1" width="5.5703125" style="1" bestFit="1" customWidth="1"/>
    <col min="2" max="2" width="25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6005</v>
      </c>
      <c r="B3" s="5" t="s">
        <v>10</v>
      </c>
      <c r="C3" s="3">
        <v>368.06112670898438</v>
      </c>
      <c r="D3" s="3">
        <v>362.65805053710938</v>
      </c>
      <c r="E3" s="3">
        <v>356.21502685546875</v>
      </c>
      <c r="F3" s="3">
        <v>337.40921020507813</v>
      </c>
      <c r="G3" s="3">
        <v>312.55203247070313</v>
      </c>
      <c r="H3" s="3">
        <v>281.00732421875</v>
      </c>
      <c r="I3" s="3">
        <v>235.26499938964844</v>
      </c>
      <c r="J3" s="3">
        <v>123.62370300292969</v>
      </c>
      <c r="K3" s="3">
        <v>13.121208190917969</v>
      </c>
      <c r="L3" s="3">
        <v>-90.654251098632813</v>
      </c>
      <c r="M3" s="3">
        <v>-129.90971374511719</v>
      </c>
      <c r="N3" s="3">
        <v>-172.78982543945313</v>
      </c>
      <c r="O3" s="3">
        <v>-199.78207397460938</v>
      </c>
      <c r="P3" s="3">
        <v>-217.15476989746094</v>
      </c>
      <c r="Q3" s="3">
        <v>-231.57463073730469</v>
      </c>
      <c r="R3" s="3">
        <v>-238.02523803710938</v>
      </c>
      <c r="S3" s="3">
        <v>-235.3497314453125</v>
      </c>
      <c r="T3" s="3">
        <v>-224.1468505859375</v>
      </c>
      <c r="U3" s="3">
        <v>-199.32357788085938</v>
      </c>
      <c r="V3" s="3">
        <v>-170.08097839355469</v>
      </c>
      <c r="W3" s="3">
        <v>-135.52761840820313</v>
      </c>
      <c r="X3" s="3">
        <v>-87.642936706542969</v>
      </c>
      <c r="Y3" s="3">
        <v>-18.474407196044922</v>
      </c>
      <c r="Z3" s="3">
        <v>60.873477935791016</v>
      </c>
      <c r="AA3" s="3">
        <v>143.48677062988281</v>
      </c>
      <c r="AB3" s="3"/>
      <c r="AC3" s="3">
        <f t="shared" ref="AC3:AC8" si="0">+MIN(C3:W3)</f>
        <v>-238.02523803710938</v>
      </c>
    </row>
    <row r="4" spans="1:31" x14ac:dyDescent="0.25">
      <c r="A4" s="5">
        <v>6005</v>
      </c>
      <c r="B4" s="5" t="s">
        <v>11</v>
      </c>
      <c r="C4" s="3">
        <v>433.54473876953125</v>
      </c>
      <c r="D4" s="3">
        <v>428.11407470703125</v>
      </c>
      <c r="E4" s="3">
        <v>421.46868896484375</v>
      </c>
      <c r="F4" s="3">
        <v>401.17019653320313</v>
      </c>
      <c r="G4" s="3">
        <v>376.56735229492188</v>
      </c>
      <c r="H4" s="3">
        <v>334.08950805664063</v>
      </c>
      <c r="I4" s="3">
        <v>272.03582763671875</v>
      </c>
      <c r="J4" s="3">
        <v>159.452880859375</v>
      </c>
      <c r="K4" s="3">
        <v>49.464519500732422</v>
      </c>
      <c r="L4" s="3">
        <v>-29.191007614135742</v>
      </c>
      <c r="M4" s="3">
        <v>-64.164382934570313</v>
      </c>
      <c r="N4" s="3">
        <v>-103.63820648193359</v>
      </c>
      <c r="O4" s="3">
        <v>-125.39539337158203</v>
      </c>
      <c r="P4" s="3">
        <v>-140.12191772460938</v>
      </c>
      <c r="Q4" s="3">
        <v>-148.62910461425781</v>
      </c>
      <c r="R4" s="3">
        <v>-141.09211730957031</v>
      </c>
      <c r="S4" s="3">
        <v>-130.15287780761719</v>
      </c>
      <c r="T4" s="3">
        <v>-100.71580505371094</v>
      </c>
      <c r="U4" s="3">
        <v>-65.679061889648438</v>
      </c>
      <c r="V4" s="3">
        <v>-24.353225708007813</v>
      </c>
      <c r="W4" s="3">
        <v>25.171970367431641</v>
      </c>
      <c r="X4" s="3">
        <v>85.240165710449219</v>
      </c>
      <c r="Y4" s="3">
        <v>156.8907470703125</v>
      </c>
      <c r="Z4" s="3">
        <v>246.32844543457031</v>
      </c>
      <c r="AB4" s="3"/>
      <c r="AC4" s="3">
        <f t="shared" si="0"/>
        <v>-148.62910461425781</v>
      </c>
    </row>
    <row r="5" spans="1:31" x14ac:dyDescent="0.25">
      <c r="A5" s="5">
        <v>6005</v>
      </c>
      <c r="B5" s="5" t="s">
        <v>12</v>
      </c>
      <c r="C5" s="3">
        <v>412.982666015625</v>
      </c>
      <c r="D5" s="3">
        <v>408.40982055664063</v>
      </c>
      <c r="E5" s="3">
        <v>400.13607788085938</v>
      </c>
      <c r="F5" s="3">
        <v>381.5687255859375</v>
      </c>
      <c r="G5" s="3">
        <v>357.71331787109375</v>
      </c>
      <c r="H5" s="3">
        <v>323.09402465820313</v>
      </c>
      <c r="I5" s="3">
        <v>248.25765991210938</v>
      </c>
      <c r="J5" s="3">
        <v>135.22314453125</v>
      </c>
      <c r="K5" s="3">
        <v>24.781721115112305</v>
      </c>
      <c r="L5" s="3">
        <v>-45.838443756103516</v>
      </c>
      <c r="M5" s="3">
        <v>-80.684440612792969</v>
      </c>
      <c r="N5" s="3">
        <v>-117.40850067138672</v>
      </c>
      <c r="O5" s="3">
        <v>-131.39945983886719</v>
      </c>
      <c r="P5" s="3">
        <v>-138.6412353515625</v>
      </c>
      <c r="Q5" s="3">
        <v>-139.82643127441406</v>
      </c>
      <c r="R5" s="3">
        <v>-126.4765625</v>
      </c>
      <c r="S5" s="3">
        <v>-98.332931518554688</v>
      </c>
      <c r="T5" s="3">
        <v>-43.631683349609375</v>
      </c>
      <c r="AC5" s="3">
        <f t="shared" si="0"/>
        <v>-139.82643127441406</v>
      </c>
    </row>
    <row r="6" spans="1:31" x14ac:dyDescent="0.25">
      <c r="A6" s="5">
        <v>6005</v>
      </c>
      <c r="B6" s="5" t="s">
        <v>15</v>
      </c>
      <c r="C6" s="3">
        <v>548.95611572265625</v>
      </c>
      <c r="D6" s="3">
        <v>509.36422729492188</v>
      </c>
      <c r="E6" s="3">
        <v>451.9949951171875</v>
      </c>
      <c r="F6" s="3">
        <v>391.60723876953125</v>
      </c>
      <c r="G6" s="3">
        <v>332.61917114257813</v>
      </c>
      <c r="H6" s="3">
        <v>275.03900146484375</v>
      </c>
      <c r="I6" s="3">
        <v>218.38336181640625</v>
      </c>
      <c r="J6" s="3">
        <v>122.91171264648438</v>
      </c>
      <c r="K6" s="3">
        <v>22.771650314331055</v>
      </c>
      <c r="L6" s="3">
        <v>-69.02679443359375</v>
      </c>
      <c r="M6" s="3">
        <v>-106.28107452392578</v>
      </c>
      <c r="N6" s="3">
        <v>-130.39128112792969</v>
      </c>
      <c r="O6" s="3">
        <v>-153.8719482421875</v>
      </c>
      <c r="P6" s="3">
        <v>-176.25337219238281</v>
      </c>
      <c r="Q6" s="3">
        <v>-196.81610107421875</v>
      </c>
      <c r="R6" s="3">
        <v>-215.800048828125</v>
      </c>
      <c r="S6" s="3">
        <v>-230.39801025390625</v>
      </c>
      <c r="T6" s="3">
        <v>-242.64637756347656</v>
      </c>
      <c r="U6" s="3">
        <v>-242.41635131835938</v>
      </c>
      <c r="V6" s="3">
        <v>-229.99024963378906</v>
      </c>
      <c r="W6" s="3">
        <v>-195.48405456542969</v>
      </c>
      <c r="X6" s="3">
        <v>-149.18238830566406</v>
      </c>
      <c r="Y6" s="3">
        <v>-86.553802490234375</v>
      </c>
      <c r="Z6" s="3">
        <v>-6.8944239616394043</v>
      </c>
      <c r="AA6" s="3">
        <v>107.79989624023438</v>
      </c>
      <c r="AB6" s="3">
        <v>259.33389282226563</v>
      </c>
      <c r="AC6" s="3">
        <f t="shared" si="0"/>
        <v>-242.64637756347656</v>
      </c>
    </row>
    <row r="7" spans="1:31" x14ac:dyDescent="0.25">
      <c r="A7" s="5">
        <v>6005</v>
      </c>
      <c r="B7" s="5" t="s">
        <v>13</v>
      </c>
      <c r="C7" s="3">
        <v>595.4344482421875</v>
      </c>
      <c r="D7" s="3">
        <v>544.94842529296875</v>
      </c>
      <c r="E7" s="3">
        <v>490.55889892578125</v>
      </c>
      <c r="F7" s="3">
        <v>433.2733154296875</v>
      </c>
      <c r="G7" s="3">
        <v>377.377685546875</v>
      </c>
      <c r="H7" s="3">
        <v>322.8824462890625</v>
      </c>
      <c r="I7" s="3">
        <v>269.09185791015625</v>
      </c>
      <c r="J7" s="3">
        <v>168.50103759765625</v>
      </c>
      <c r="K7" s="3">
        <v>75.803955078125</v>
      </c>
      <c r="L7" s="3">
        <v>-12.344481468200684</v>
      </c>
      <c r="M7" s="3">
        <v>-36.723518371582031</v>
      </c>
      <c r="N7" s="3">
        <v>-60.223789215087891</v>
      </c>
      <c r="O7" s="3">
        <v>-82.815940856933594</v>
      </c>
      <c r="P7" s="3">
        <v>-103.66563415527344</v>
      </c>
      <c r="Q7" s="3">
        <v>-122.78465270996094</v>
      </c>
      <c r="R7" s="3">
        <v>-139.94439697265625</v>
      </c>
      <c r="S7" s="3">
        <v>-152.25611877441406</v>
      </c>
      <c r="T7" s="3">
        <v>-162.27995300292969</v>
      </c>
      <c r="U7" s="3">
        <v>-154.45597839355469</v>
      </c>
      <c r="V7" s="3">
        <v>-137.30380249023438</v>
      </c>
      <c r="W7" s="3">
        <v>-91.9486083984375</v>
      </c>
      <c r="X7" s="3">
        <v>-36.508682250976563</v>
      </c>
      <c r="Y7" s="3">
        <v>40.149089813232422</v>
      </c>
      <c r="Z7" s="3">
        <v>136.40550231933594</v>
      </c>
      <c r="AA7" s="3">
        <v>284.35317993164063</v>
      </c>
      <c r="AC7" s="3">
        <f t="shared" si="0"/>
        <v>-162.27995300292969</v>
      </c>
    </row>
    <row r="8" spans="1:31" x14ac:dyDescent="0.25">
      <c r="A8" s="5">
        <v>6005</v>
      </c>
      <c r="B8" s="5" t="s">
        <v>14</v>
      </c>
      <c r="C8" s="3">
        <v>586.9669189453125</v>
      </c>
      <c r="D8" s="3">
        <v>542.84808349609375</v>
      </c>
      <c r="E8" s="3">
        <v>483.405029296875</v>
      </c>
      <c r="F8" s="3">
        <v>423.99359130859375</v>
      </c>
      <c r="G8" s="3">
        <v>366.05584716796875</v>
      </c>
      <c r="H8" s="3">
        <v>309.384521484375</v>
      </c>
      <c r="I8" s="3">
        <v>246.79939270019531</v>
      </c>
      <c r="J8" s="3">
        <v>133.98289489746094</v>
      </c>
      <c r="K8" s="3">
        <v>38.178123474121094</v>
      </c>
      <c r="L8" s="3">
        <v>-37.095848083496094</v>
      </c>
      <c r="M8" s="3">
        <v>-60.527767181396484</v>
      </c>
      <c r="N8" s="3">
        <v>-81.596298217773438</v>
      </c>
      <c r="O8" s="3">
        <v>-99.903182983398438</v>
      </c>
      <c r="P8" s="3">
        <v>-116.20436859130859</v>
      </c>
      <c r="Q8" s="3">
        <v>-129.8897705078125</v>
      </c>
      <c r="R8" s="3">
        <v>-139.64389038085938</v>
      </c>
      <c r="S8" s="3">
        <v>-146.3568115234375</v>
      </c>
      <c r="T8" s="3">
        <v>-139.36325073242188</v>
      </c>
      <c r="U8" s="3">
        <v>-112.374267578125</v>
      </c>
      <c r="V8" s="3">
        <v>-48.02862548828125</v>
      </c>
      <c r="AC8" s="3">
        <f t="shared" si="0"/>
        <v>-146.3568115234375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/>
      <c r="D11" s="3">
        <f t="shared" ref="C11:O16" si="1">+HLOOKUP(D$10,$C$2:$AB$8,$A11,FALSE)</f>
        <v>143.48677062988281</v>
      </c>
      <c r="E11" s="3">
        <f t="shared" si="1"/>
        <v>60.873477935791016</v>
      </c>
      <c r="F11" s="3">
        <f t="shared" si="1"/>
        <v>-18.474407196044922</v>
      </c>
      <c r="G11" s="3">
        <f t="shared" si="1"/>
        <v>-87.642936706542969</v>
      </c>
      <c r="H11" s="3">
        <f t="shared" si="1"/>
        <v>-135.52761840820313</v>
      </c>
      <c r="I11" s="3">
        <f t="shared" si="1"/>
        <v>-170.08097839355469</v>
      </c>
      <c r="J11" s="3">
        <f t="shared" si="1"/>
        <v>-199.32357788085938</v>
      </c>
      <c r="K11" s="3">
        <f t="shared" si="1"/>
        <v>-224.1468505859375</v>
      </c>
      <c r="L11" s="3">
        <f t="shared" si="1"/>
        <v>-235.3497314453125</v>
      </c>
      <c r="M11" s="3">
        <f t="shared" si="1"/>
        <v>-238.02523803710938</v>
      </c>
      <c r="N11" s="3">
        <f>+HLOOKUP(N$10,$C$2:$AB$8,$A11,FALSE)</f>
        <v>-231.57463073730469</v>
      </c>
      <c r="O11" s="3">
        <f>+HLOOKUP(O$10,$C$2:$AB$8,$A11,FALSE)</f>
        <v>-217.15476989746094</v>
      </c>
      <c r="P11" s="3">
        <f t="shared" ref="P11:AB16" si="2">+HLOOKUP(P$10,$C$2:$AB$8,$A11,FALSE)</f>
        <v>-199.78207397460938</v>
      </c>
      <c r="Q11" s="3">
        <f t="shared" si="2"/>
        <v>-172.78982543945313</v>
      </c>
      <c r="R11" s="3">
        <f t="shared" si="2"/>
        <v>-129.90971374511719</v>
      </c>
      <c r="S11" s="3">
        <f t="shared" si="2"/>
        <v>-90.654251098632813</v>
      </c>
      <c r="T11" s="3">
        <f t="shared" si="2"/>
        <v>13.121208190917969</v>
      </c>
      <c r="U11" s="3">
        <f t="shared" si="2"/>
        <v>123.62370300292969</v>
      </c>
      <c r="V11" s="3">
        <f t="shared" si="2"/>
        <v>235.26499938964844</v>
      </c>
      <c r="W11" s="3">
        <f t="shared" si="2"/>
        <v>281.00732421875</v>
      </c>
      <c r="X11" s="3">
        <f t="shared" si="2"/>
        <v>312.55203247070313</v>
      </c>
      <c r="Y11" s="3">
        <f t="shared" si="2"/>
        <v>337.40921020507813</v>
      </c>
      <c r="Z11" s="3">
        <f t="shared" si="2"/>
        <v>356.21502685546875</v>
      </c>
      <c r="AA11" s="3">
        <f t="shared" si="2"/>
        <v>362.65805053710938</v>
      </c>
      <c r="AB11" s="3">
        <f t="shared" si="2"/>
        <v>368.06112670898438</v>
      </c>
      <c r="AC11" s="3">
        <f>+MIN(C11:AB11)</f>
        <v>-238.02523803710938</v>
      </c>
      <c r="AE11" s="1">
        <f>+HLOOKUP($AC11,$C11:$AB$17,7,FALSE)</f>
        <v>0.95</v>
      </c>
    </row>
    <row r="12" spans="1:31" x14ac:dyDescent="0.25">
      <c r="A12" s="5">
        <f>+A11+1</f>
        <v>3</v>
      </c>
      <c r="B12" s="5" t="str">
        <f t="shared" ref="B12:B15" si="3">+B4</f>
        <v>ECO-BUR(2C) Con 4LT</v>
      </c>
      <c r="C12" s="3"/>
      <c r="D12" s="3"/>
      <c r="E12" s="3">
        <f t="shared" si="1"/>
        <v>246.32844543457031</v>
      </c>
      <c r="F12" s="3">
        <f t="shared" si="1"/>
        <v>156.8907470703125</v>
      </c>
      <c r="G12" s="3">
        <f t="shared" si="1"/>
        <v>85.240165710449219</v>
      </c>
      <c r="H12" s="3">
        <f t="shared" si="1"/>
        <v>25.171970367431641</v>
      </c>
      <c r="I12" s="3">
        <f t="shared" si="1"/>
        <v>-24.353225708007813</v>
      </c>
      <c r="J12" s="3">
        <f t="shared" si="1"/>
        <v>-65.679061889648438</v>
      </c>
      <c r="K12" s="3">
        <f t="shared" si="1"/>
        <v>-100.71580505371094</v>
      </c>
      <c r="L12" s="3">
        <f t="shared" si="1"/>
        <v>-130.15287780761719</v>
      </c>
      <c r="M12" s="3">
        <f t="shared" si="1"/>
        <v>-141.09211730957031</v>
      </c>
      <c r="N12" s="3">
        <f t="shared" si="1"/>
        <v>-148.62910461425781</v>
      </c>
      <c r="O12" s="3">
        <f t="shared" si="1"/>
        <v>-140.12191772460938</v>
      </c>
      <c r="P12" s="3">
        <f t="shared" si="2"/>
        <v>-125.39539337158203</v>
      </c>
      <c r="Q12" s="3">
        <f t="shared" si="2"/>
        <v>-103.63820648193359</v>
      </c>
      <c r="R12" s="3">
        <f t="shared" si="2"/>
        <v>-64.164382934570313</v>
      </c>
      <c r="S12" s="3">
        <f t="shared" si="2"/>
        <v>-29.191007614135742</v>
      </c>
      <c r="T12" s="3">
        <f t="shared" si="2"/>
        <v>49.464519500732422</v>
      </c>
      <c r="U12" s="3">
        <f t="shared" si="2"/>
        <v>159.452880859375</v>
      </c>
      <c r="V12" s="3">
        <f t="shared" si="2"/>
        <v>272.03582763671875</v>
      </c>
      <c r="W12" s="3">
        <f t="shared" si="2"/>
        <v>334.08950805664063</v>
      </c>
      <c r="X12" s="3">
        <f t="shared" si="2"/>
        <v>376.56735229492188</v>
      </c>
      <c r="Y12" s="3">
        <f t="shared" si="2"/>
        <v>401.17019653320313</v>
      </c>
      <c r="Z12" s="3">
        <f t="shared" si="2"/>
        <v>421.46868896484375</v>
      </c>
      <c r="AA12" s="3">
        <f t="shared" si="2"/>
        <v>428.11407470703125</v>
      </c>
      <c r="AB12" s="3">
        <f t="shared" si="2"/>
        <v>433.54473876953125</v>
      </c>
      <c r="AC12" s="3">
        <f t="shared" ref="AC12:AC16" si="4">+MIN(C12:AB12)</f>
        <v>-148.62910461425781</v>
      </c>
      <c r="AD12" s="3">
        <f>+$AC$11-AC12</f>
        <v>-89.396133422851563</v>
      </c>
      <c r="AE12" s="1">
        <f>+HLOOKUP($AC12,$C12:$AB$17,6,FALSE)</f>
        <v>0.96</v>
      </c>
    </row>
    <row r="13" spans="1:31" x14ac:dyDescent="0.25">
      <c r="A13" s="5">
        <f t="shared" ref="A13:A16" si="5">+A12+1</f>
        <v>4</v>
      </c>
      <c r="B13" s="5" t="str">
        <f t="shared" si="3"/>
        <v>PAN-CHI(3A) Con 4LT</v>
      </c>
      <c r="C13" s="3"/>
      <c r="D13" s="3"/>
      <c r="E13" s="3"/>
      <c r="F13" s="3"/>
      <c r="G13" s="3"/>
      <c r="H13" s="3"/>
      <c r="I13" s="3"/>
      <c r="J13" s="3"/>
      <c r="K13" s="3">
        <f t="shared" si="1"/>
        <v>-43.631683349609375</v>
      </c>
      <c r="L13" s="3">
        <f t="shared" si="1"/>
        <v>-98.332931518554688</v>
      </c>
      <c r="M13" s="3">
        <f t="shared" si="1"/>
        <v>-126.4765625</v>
      </c>
      <c r="N13" s="3">
        <f t="shared" si="1"/>
        <v>-139.82643127441406</v>
      </c>
      <c r="O13" s="3">
        <f t="shared" si="1"/>
        <v>-138.6412353515625</v>
      </c>
      <c r="P13" s="3">
        <f t="shared" si="2"/>
        <v>-131.39945983886719</v>
      </c>
      <c r="Q13" s="3">
        <f t="shared" si="2"/>
        <v>-117.40850067138672</v>
      </c>
      <c r="R13" s="3">
        <f t="shared" si="2"/>
        <v>-80.684440612792969</v>
      </c>
      <c r="S13" s="3">
        <f t="shared" si="2"/>
        <v>-45.838443756103516</v>
      </c>
      <c r="T13" s="3">
        <f t="shared" si="2"/>
        <v>24.781721115112305</v>
      </c>
      <c r="U13" s="3">
        <f t="shared" si="2"/>
        <v>135.22314453125</v>
      </c>
      <c r="V13" s="3">
        <f t="shared" si="2"/>
        <v>248.25765991210938</v>
      </c>
      <c r="W13" s="3">
        <f t="shared" si="2"/>
        <v>323.09402465820313</v>
      </c>
      <c r="X13" s="3">
        <f t="shared" si="2"/>
        <v>357.71331787109375</v>
      </c>
      <c r="Y13" s="3">
        <f t="shared" si="2"/>
        <v>381.5687255859375</v>
      </c>
      <c r="Z13" s="3">
        <f t="shared" si="2"/>
        <v>400.13607788085938</v>
      </c>
      <c r="AA13" s="3">
        <f t="shared" si="2"/>
        <v>408.40982055664063</v>
      </c>
      <c r="AB13" s="3">
        <f t="shared" si="2"/>
        <v>412.982666015625</v>
      </c>
      <c r="AC13" s="3">
        <f t="shared" si="4"/>
        <v>-139.82643127441406</v>
      </c>
      <c r="AD13" s="3">
        <f t="shared" ref="AD13:AD16" si="6">+$AC$11-AC13</f>
        <v>-98.198806762695313</v>
      </c>
      <c r="AE13" s="1">
        <f>+HLOOKUP($AC13,$C13:$AB$17,5,FALSE)</f>
        <v>0.96</v>
      </c>
    </row>
    <row r="14" spans="1:31" x14ac:dyDescent="0.25">
      <c r="A14" s="5">
        <f t="shared" si="5"/>
        <v>5</v>
      </c>
      <c r="B14" s="5" t="str">
        <f t="shared" si="3"/>
        <v>BASE Sin 4LT</v>
      </c>
      <c r="C14" s="3">
        <f t="shared" si="1"/>
        <v>259.33389282226563</v>
      </c>
      <c r="D14" s="3">
        <f t="shared" si="1"/>
        <v>107.79989624023438</v>
      </c>
      <c r="E14" s="3">
        <f t="shared" si="1"/>
        <v>-6.8944239616394043</v>
      </c>
      <c r="F14" s="3">
        <f t="shared" si="1"/>
        <v>-86.553802490234375</v>
      </c>
      <c r="G14" s="3">
        <f t="shared" si="1"/>
        <v>-149.18238830566406</v>
      </c>
      <c r="H14" s="3">
        <f t="shared" si="1"/>
        <v>-195.48405456542969</v>
      </c>
      <c r="I14" s="3">
        <f t="shared" si="1"/>
        <v>-229.99024963378906</v>
      </c>
      <c r="J14" s="3">
        <f t="shared" si="1"/>
        <v>-242.41635131835938</v>
      </c>
      <c r="K14" s="3">
        <f t="shared" si="1"/>
        <v>-242.64637756347656</v>
      </c>
      <c r="L14" s="3">
        <f t="shared" si="1"/>
        <v>-230.39801025390625</v>
      </c>
      <c r="M14" s="3">
        <f t="shared" si="1"/>
        <v>-215.800048828125</v>
      </c>
      <c r="N14" s="3">
        <f t="shared" si="1"/>
        <v>-196.81610107421875</v>
      </c>
      <c r="O14" s="3">
        <f t="shared" si="1"/>
        <v>-176.25337219238281</v>
      </c>
      <c r="P14" s="3">
        <f t="shared" si="2"/>
        <v>-153.8719482421875</v>
      </c>
      <c r="Q14" s="3">
        <f t="shared" si="2"/>
        <v>-130.39128112792969</v>
      </c>
      <c r="R14" s="3">
        <f t="shared" si="2"/>
        <v>-106.28107452392578</v>
      </c>
      <c r="S14" s="3">
        <f t="shared" si="2"/>
        <v>-69.02679443359375</v>
      </c>
      <c r="T14" s="3">
        <f t="shared" si="2"/>
        <v>22.771650314331055</v>
      </c>
      <c r="U14" s="3">
        <f t="shared" si="2"/>
        <v>122.91171264648438</v>
      </c>
      <c r="V14" s="3">
        <f t="shared" si="2"/>
        <v>218.38336181640625</v>
      </c>
      <c r="W14" s="3">
        <f t="shared" si="2"/>
        <v>275.03900146484375</v>
      </c>
      <c r="X14" s="3">
        <f t="shared" si="2"/>
        <v>332.61917114257813</v>
      </c>
      <c r="Y14" s="3">
        <f t="shared" si="2"/>
        <v>391.60723876953125</v>
      </c>
      <c r="Z14" s="3">
        <f t="shared" si="2"/>
        <v>451.9949951171875</v>
      </c>
      <c r="AA14" s="3">
        <f t="shared" si="2"/>
        <v>509.36422729492188</v>
      </c>
      <c r="AB14" s="3">
        <f t="shared" si="2"/>
        <v>548.95611572265625</v>
      </c>
      <c r="AC14" s="3">
        <f t="shared" si="4"/>
        <v>-242.64637756347656</v>
      </c>
      <c r="AD14" s="3">
        <f t="shared" si="6"/>
        <v>4.6211395263671875</v>
      </c>
      <c r="AE14" s="1">
        <f>+HLOOKUP($AC14,$C14:$AB$17,4,FALSE)</f>
        <v>0.93</v>
      </c>
    </row>
    <row r="15" spans="1:31" x14ac:dyDescent="0.25">
      <c r="A15" s="5">
        <f t="shared" si="5"/>
        <v>6</v>
      </c>
      <c r="B15" s="5" t="str">
        <f t="shared" si="3"/>
        <v>ECO-BUR(2C) Sin 4LT</v>
      </c>
      <c r="C15" s="3"/>
      <c r="D15" s="3">
        <f t="shared" si="1"/>
        <v>284.35317993164063</v>
      </c>
      <c r="E15" s="3">
        <f t="shared" si="1"/>
        <v>136.40550231933594</v>
      </c>
      <c r="F15" s="3">
        <f t="shared" si="1"/>
        <v>40.149089813232422</v>
      </c>
      <c r="G15" s="3">
        <f t="shared" si="1"/>
        <v>-36.508682250976563</v>
      </c>
      <c r="H15" s="3">
        <f t="shared" si="1"/>
        <v>-91.9486083984375</v>
      </c>
      <c r="I15" s="3">
        <f t="shared" si="1"/>
        <v>-137.30380249023438</v>
      </c>
      <c r="J15" s="3">
        <f t="shared" si="1"/>
        <v>-154.45597839355469</v>
      </c>
      <c r="K15" s="3">
        <f t="shared" si="1"/>
        <v>-162.27995300292969</v>
      </c>
      <c r="L15" s="3">
        <f t="shared" si="1"/>
        <v>-152.25611877441406</v>
      </c>
      <c r="M15" s="3">
        <f t="shared" si="1"/>
        <v>-139.94439697265625</v>
      </c>
      <c r="N15" s="3">
        <f t="shared" si="1"/>
        <v>-122.78465270996094</v>
      </c>
      <c r="O15" s="3">
        <f t="shared" si="1"/>
        <v>-103.66563415527344</v>
      </c>
      <c r="P15" s="3">
        <f t="shared" si="2"/>
        <v>-82.815940856933594</v>
      </c>
      <c r="Q15" s="3">
        <f t="shared" si="2"/>
        <v>-60.223789215087891</v>
      </c>
      <c r="R15" s="3">
        <f t="shared" si="2"/>
        <v>-36.723518371582031</v>
      </c>
      <c r="S15" s="3">
        <f t="shared" si="2"/>
        <v>-12.344481468200684</v>
      </c>
      <c r="T15" s="3">
        <f t="shared" si="2"/>
        <v>75.803955078125</v>
      </c>
      <c r="U15" s="3">
        <f t="shared" si="2"/>
        <v>168.50103759765625</v>
      </c>
      <c r="V15" s="3">
        <f t="shared" si="2"/>
        <v>269.09185791015625</v>
      </c>
      <c r="W15" s="3">
        <f t="shared" si="2"/>
        <v>322.8824462890625</v>
      </c>
      <c r="X15" s="3">
        <f t="shared" si="2"/>
        <v>377.377685546875</v>
      </c>
      <c r="Y15" s="3">
        <f t="shared" si="2"/>
        <v>433.2733154296875</v>
      </c>
      <c r="Z15" s="3">
        <f t="shared" si="2"/>
        <v>490.55889892578125</v>
      </c>
      <c r="AA15" s="3">
        <f t="shared" si="2"/>
        <v>544.94842529296875</v>
      </c>
      <c r="AB15" s="3">
        <f t="shared" si="2"/>
        <v>595.4344482421875</v>
      </c>
      <c r="AC15" s="3">
        <f t="shared" si="4"/>
        <v>-162.27995300292969</v>
      </c>
      <c r="AD15" s="3">
        <f t="shared" si="6"/>
        <v>-75.745285034179688</v>
      </c>
      <c r="AE15" s="1">
        <f>+HLOOKUP($AC15,$C15:$AB$17,3,FALSE)</f>
        <v>0.93</v>
      </c>
    </row>
    <row r="16" spans="1:31" x14ac:dyDescent="0.25">
      <c r="A16" s="5">
        <f t="shared" si="5"/>
        <v>7</v>
      </c>
      <c r="B16" s="5" t="str">
        <f>+B8</f>
        <v>PAN-CHI(3A) Sin 4LT</v>
      </c>
      <c r="C16" s="3"/>
      <c r="D16" s="3"/>
      <c r="E16" s="3"/>
      <c r="F16" s="3"/>
      <c r="G16" s="3"/>
      <c r="H16" s="3"/>
      <c r="I16" s="3">
        <f t="shared" si="1"/>
        <v>-48.02862548828125</v>
      </c>
      <c r="J16" s="3">
        <f t="shared" si="1"/>
        <v>-112.374267578125</v>
      </c>
      <c r="K16" s="3">
        <f t="shared" si="1"/>
        <v>-139.36325073242188</v>
      </c>
      <c r="L16" s="3">
        <f t="shared" si="1"/>
        <v>-146.3568115234375</v>
      </c>
      <c r="M16" s="3">
        <f t="shared" si="1"/>
        <v>-139.64389038085938</v>
      </c>
      <c r="N16" s="3">
        <f t="shared" si="1"/>
        <v>-129.8897705078125</v>
      </c>
      <c r="O16" s="3">
        <f t="shared" si="1"/>
        <v>-116.20436859130859</v>
      </c>
      <c r="P16" s="3">
        <f t="shared" si="2"/>
        <v>-99.903182983398438</v>
      </c>
      <c r="Q16" s="3">
        <f t="shared" si="2"/>
        <v>-81.596298217773438</v>
      </c>
      <c r="R16" s="3">
        <f t="shared" si="2"/>
        <v>-60.527767181396484</v>
      </c>
      <c r="S16" s="3">
        <f t="shared" si="2"/>
        <v>-37.095848083496094</v>
      </c>
      <c r="T16" s="3">
        <f t="shared" si="2"/>
        <v>38.178123474121094</v>
      </c>
      <c r="U16" s="3">
        <f t="shared" si="2"/>
        <v>133.98289489746094</v>
      </c>
      <c r="V16" s="3">
        <f t="shared" si="2"/>
        <v>246.79939270019531</v>
      </c>
      <c r="W16" s="3">
        <f t="shared" si="2"/>
        <v>309.384521484375</v>
      </c>
      <c r="X16" s="3">
        <f t="shared" si="2"/>
        <v>366.05584716796875</v>
      </c>
      <c r="Y16" s="3">
        <f t="shared" si="2"/>
        <v>423.99359130859375</v>
      </c>
      <c r="Z16" s="3">
        <f t="shared" si="2"/>
        <v>483.405029296875</v>
      </c>
      <c r="AA16" s="3">
        <f t="shared" si="2"/>
        <v>542.84808349609375</v>
      </c>
      <c r="AB16" s="3">
        <f t="shared" si="2"/>
        <v>586.9669189453125</v>
      </c>
      <c r="AC16" s="3">
        <f t="shared" si="4"/>
        <v>-146.3568115234375</v>
      </c>
      <c r="AD16" s="3">
        <f t="shared" si="6"/>
        <v>-91.668426513671875</v>
      </c>
      <c r="AE16" s="1">
        <f>+HLOOKUP($AC16,$C16:$AB$17,2,FALSE)</f>
        <v>0.94</v>
      </c>
    </row>
    <row r="17" spans="3:28" x14ac:dyDescent="0.25">
      <c r="C17" s="3">
        <f>+C10</f>
        <v>0.85</v>
      </c>
      <c r="D17" s="3">
        <f t="shared" ref="D17:AB17" si="7">+D10</f>
        <v>0.86</v>
      </c>
      <c r="E17" s="3">
        <f t="shared" si="7"/>
        <v>0.87</v>
      </c>
      <c r="F17" s="3">
        <f t="shared" si="7"/>
        <v>0.88</v>
      </c>
      <c r="G17" s="3">
        <f t="shared" si="7"/>
        <v>0.89</v>
      </c>
      <c r="H17" s="3">
        <f t="shared" si="7"/>
        <v>0.9</v>
      </c>
      <c r="I17" s="3">
        <f t="shared" si="7"/>
        <v>0.91</v>
      </c>
      <c r="J17" s="3">
        <f t="shared" si="7"/>
        <v>0.92</v>
      </c>
      <c r="K17" s="3">
        <f t="shared" si="7"/>
        <v>0.93</v>
      </c>
      <c r="L17" s="3">
        <f t="shared" si="7"/>
        <v>0.94</v>
      </c>
      <c r="M17" s="3">
        <f t="shared" si="7"/>
        <v>0.95</v>
      </c>
      <c r="N17" s="3">
        <f t="shared" si="7"/>
        <v>0.96</v>
      </c>
      <c r="O17" s="3">
        <f t="shared" si="7"/>
        <v>0.97</v>
      </c>
      <c r="P17" s="3">
        <f t="shared" si="7"/>
        <v>0.98</v>
      </c>
      <c r="Q17" s="3">
        <f t="shared" si="7"/>
        <v>0.99</v>
      </c>
      <c r="R17" s="3">
        <f t="shared" si="7"/>
        <v>1</v>
      </c>
      <c r="S17" s="3">
        <f t="shared" si="7"/>
        <v>1.01</v>
      </c>
      <c r="T17" s="3">
        <f t="shared" si="7"/>
        <v>1.02</v>
      </c>
      <c r="U17" s="3">
        <f t="shared" si="7"/>
        <v>1.03</v>
      </c>
      <c r="V17" s="3">
        <f t="shared" si="7"/>
        <v>1.04</v>
      </c>
      <c r="W17" s="3">
        <f t="shared" si="7"/>
        <v>1.05</v>
      </c>
      <c r="X17" s="3">
        <f t="shared" si="7"/>
        <v>1.06</v>
      </c>
      <c r="Y17" s="3">
        <f t="shared" si="7"/>
        <v>1.07</v>
      </c>
      <c r="Z17" s="3">
        <f t="shared" si="7"/>
        <v>1.08</v>
      </c>
      <c r="AA17" s="3">
        <f t="shared" si="7"/>
        <v>1.0900000000000001</v>
      </c>
      <c r="AB17" s="3">
        <f t="shared" si="7"/>
        <v>1.1000000000000001</v>
      </c>
    </row>
    <row r="18" spans="3:28" x14ac:dyDescent="0.25">
      <c r="C18" s="3"/>
      <c r="D18" s="3"/>
    </row>
  </sheetData>
  <mergeCells count="2">
    <mergeCell ref="A2:B2"/>
    <mergeCell ref="A10:B10"/>
  </mergeCells>
  <conditionalFormatting sqref="C11:AB16">
    <cfRule type="cellIs" dxfId="3" priority="4" operator="equal">
      <formula>$AC11</formula>
    </cfRule>
  </conditionalFormatting>
  <conditionalFormatting sqref="C3:AB3 Q4:W8">
    <cfRule type="cellIs" dxfId="2" priority="3" operator="equal">
      <formula>$AC3</formula>
    </cfRule>
  </conditionalFormatting>
  <conditionalFormatting sqref="C4:P6 X4:AB6">
    <cfRule type="cellIs" dxfId="1" priority="2" operator="equal">
      <formula>$AC4</formula>
    </cfRule>
  </conditionalFormatting>
  <conditionalFormatting sqref="C7:P8 X7:AB8">
    <cfRule type="cellIs" dxfId="0" priority="1" operator="equal">
      <formula>$AC7</formula>
    </cfRule>
  </conditionalFormatting>
  <pageMargins left="1" right="1" top="0.5" bottom="0.5" header="0.25" footer="0.25"/>
  <pageSetup scale="31" orientation="landscape" r:id="rId1"/>
  <headerFooter>
    <oddHeader>&amp;C&amp;D:&amp;A</oddHeader>
    <oddFooter>&amp;L&amp;P of &amp;F&amp;R&amp;R, &amp;S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Resumen</vt:lpstr>
      <vt:lpstr>6002</vt:lpstr>
      <vt:lpstr>6004</vt:lpstr>
      <vt:lpstr>6005</vt:lpstr>
      <vt:lpstr>'6004'!Área_de_impresión</vt:lpstr>
      <vt:lpstr>Resumen!Área_de_impresión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Luis Loo Martínez</dc:creator>
  <cp:lastModifiedBy>Ernesto Rosales</cp:lastModifiedBy>
  <dcterms:created xsi:type="dcterms:W3CDTF">2019-02-01T14:51:08Z</dcterms:created>
  <dcterms:modified xsi:type="dcterms:W3CDTF">2019-10-02T13:48:41Z</dcterms:modified>
</cp:coreProperties>
</file>