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rejos\Desktop\Trabajo\2019\#21-PESIN-REFERENCIA-OCCIDENTE-RENOVABLE\BD2024\LLUVIOSA\demanda-ref\"/>
    </mc:Choice>
  </mc:AlternateContent>
  <bookViews>
    <workbookView xWindow="0" yWindow="0" windowWidth="17970" windowHeight="8220" activeTab="1"/>
  </bookViews>
  <sheets>
    <sheet name="Resumen" sheetId="7" r:id="rId1"/>
    <sheet name="6002" sheetId="1" r:id="rId2"/>
    <sheet name="6004" sheetId="5" r:id="rId3"/>
    <sheet name="6005" sheetId="6" r:id="rId4"/>
  </sheets>
  <definedNames>
    <definedName name="_xlnm.Print_Area" localSheetId="2">'6004'!$A$1:$AE$20</definedName>
    <definedName name="_xlnm.Print_Area" localSheetId="0">Resumen!$B$2:$K$9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E14" i="1"/>
  <c r="F14" i="1"/>
  <c r="C13" i="5"/>
  <c r="D13" i="5"/>
  <c r="E13" i="5"/>
  <c r="F13" i="5"/>
  <c r="G13" i="5"/>
  <c r="H13" i="5"/>
  <c r="G14" i="5"/>
  <c r="H14" i="5"/>
  <c r="E13" i="6"/>
  <c r="F13" i="6"/>
  <c r="G13" i="6"/>
  <c r="H13" i="6"/>
  <c r="I13" i="6"/>
  <c r="J13" i="6"/>
  <c r="E14" i="6"/>
  <c r="F14" i="6"/>
  <c r="G14" i="6"/>
  <c r="H14" i="6"/>
  <c r="I14" i="6"/>
  <c r="J14" i="6"/>
  <c r="G16" i="6"/>
  <c r="H16" i="6"/>
  <c r="I16" i="6"/>
  <c r="J16" i="6"/>
  <c r="D12" i="6"/>
  <c r="D13" i="6"/>
  <c r="C11" i="6"/>
  <c r="C11" i="5" l="1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B9" i="7" l="1"/>
  <c r="B8" i="7"/>
  <c r="B7" i="7"/>
  <c r="B6" i="7"/>
  <c r="B5" i="7"/>
  <c r="B4" i="7"/>
  <c r="B16" i="6"/>
  <c r="B15" i="6"/>
  <c r="B14" i="6"/>
  <c r="B13" i="6"/>
  <c r="B12" i="6"/>
  <c r="B11" i="6"/>
  <c r="B16" i="5"/>
  <c r="B15" i="5"/>
  <c r="B14" i="5"/>
  <c r="B13" i="5"/>
  <c r="B12" i="5"/>
  <c r="B11" i="5"/>
  <c r="B16" i="1"/>
  <c r="B12" i="1"/>
  <c r="B13" i="1"/>
  <c r="B14" i="1"/>
  <c r="B15" i="1"/>
  <c r="B11" i="1"/>
  <c r="AB17" i="6" l="1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C17" i="1"/>
  <c r="E12" i="6" l="1"/>
  <c r="F12" i="6"/>
  <c r="D11" i="6"/>
  <c r="I16" i="5"/>
  <c r="I14" i="5"/>
  <c r="C11" i="1"/>
  <c r="D11" i="1"/>
  <c r="E11" i="1"/>
  <c r="J14" i="5" l="1"/>
  <c r="K14" i="5"/>
  <c r="L14" i="5"/>
  <c r="M14" i="5"/>
  <c r="N14" i="5"/>
  <c r="O14" i="5"/>
  <c r="P14" i="5"/>
  <c r="Q14" i="5"/>
  <c r="R14" i="5"/>
  <c r="S14" i="5"/>
  <c r="T14" i="5"/>
  <c r="U14" i="5"/>
  <c r="AB12" i="6" l="1"/>
  <c r="AA12" i="6"/>
  <c r="Y12" i="6"/>
  <c r="X12" i="6"/>
  <c r="W12" i="6"/>
  <c r="U12" i="6"/>
  <c r="T12" i="6"/>
  <c r="S12" i="6"/>
  <c r="Q12" i="6"/>
  <c r="P12" i="6"/>
  <c r="O12" i="6"/>
  <c r="M12" i="6"/>
  <c r="L12" i="6"/>
  <c r="K12" i="6"/>
  <c r="I12" i="6"/>
  <c r="H12" i="6"/>
  <c r="G12" i="6"/>
  <c r="A12" i="6"/>
  <c r="A13" i="6" s="1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AC8" i="6"/>
  <c r="AC7" i="6"/>
  <c r="AC6" i="6"/>
  <c r="AC5" i="6"/>
  <c r="AC4" i="6"/>
  <c r="AC3" i="6"/>
  <c r="A12" i="5"/>
  <c r="AC8" i="5"/>
  <c r="AC7" i="5"/>
  <c r="AC6" i="5"/>
  <c r="AC5" i="5"/>
  <c r="AC4" i="5"/>
  <c r="AC3" i="5"/>
  <c r="AC11" i="6" l="1"/>
  <c r="AC11" i="5"/>
  <c r="Y13" i="6"/>
  <c r="Q13" i="6"/>
  <c r="AA13" i="6"/>
  <c r="O13" i="6"/>
  <c r="AB13" i="6"/>
  <c r="X13" i="6"/>
  <c r="T13" i="6"/>
  <c r="P13" i="6"/>
  <c r="L13" i="6"/>
  <c r="W13" i="6"/>
  <c r="K13" i="6"/>
  <c r="A14" i="6"/>
  <c r="Z13" i="6"/>
  <c r="V13" i="6"/>
  <c r="R13" i="6"/>
  <c r="N13" i="6"/>
  <c r="U13" i="6"/>
  <c r="M13" i="6"/>
  <c r="S13" i="6"/>
  <c r="J12" i="6"/>
  <c r="N12" i="6"/>
  <c r="R12" i="6"/>
  <c r="V12" i="6"/>
  <c r="Z12" i="6"/>
  <c r="A13" i="5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F11" i="1"/>
  <c r="G11" i="1"/>
  <c r="H11" i="1"/>
  <c r="I11" i="1"/>
  <c r="J11" i="1"/>
  <c r="K11" i="1"/>
  <c r="L11" i="1"/>
  <c r="M11" i="1"/>
  <c r="O11" i="1"/>
  <c r="N11" i="1"/>
  <c r="AC3" i="1"/>
  <c r="AC12" i="6" l="1"/>
  <c r="AE12" i="6" s="1"/>
  <c r="K5" i="7" s="1"/>
  <c r="I4" i="7"/>
  <c r="AE11" i="6"/>
  <c r="K4" i="7" s="1"/>
  <c r="AC13" i="6"/>
  <c r="AD13" i="6" s="1"/>
  <c r="J6" i="7" s="1"/>
  <c r="F4" i="7"/>
  <c r="AE11" i="5"/>
  <c r="H4" i="7" s="1"/>
  <c r="Y14" i="6"/>
  <c r="U14" i="6"/>
  <c r="M14" i="6"/>
  <c r="S14" i="6"/>
  <c r="K14" i="6"/>
  <c r="AB14" i="6"/>
  <c r="X14" i="6"/>
  <c r="T14" i="6"/>
  <c r="P14" i="6"/>
  <c r="L14" i="6"/>
  <c r="W14" i="6"/>
  <c r="A15" i="6"/>
  <c r="Z14" i="6"/>
  <c r="V14" i="6"/>
  <c r="R14" i="6"/>
  <c r="N14" i="6"/>
  <c r="Q14" i="6"/>
  <c r="AA14" i="6"/>
  <c r="O14" i="6"/>
  <c r="A14" i="5"/>
  <c r="AC12" i="5"/>
  <c r="AD12" i="5" s="1"/>
  <c r="G5" i="7" s="1"/>
  <c r="A12" i="1"/>
  <c r="AC8" i="1"/>
  <c r="AC7" i="1"/>
  <c r="AC6" i="1"/>
  <c r="AC5" i="1"/>
  <c r="AC4" i="1"/>
  <c r="D12" i="1" l="1"/>
  <c r="F12" i="1"/>
  <c r="C12" i="1"/>
  <c r="G12" i="1"/>
  <c r="H12" i="1"/>
  <c r="E12" i="1"/>
  <c r="P12" i="1"/>
  <c r="T12" i="1"/>
  <c r="X12" i="1"/>
  <c r="AB12" i="1"/>
  <c r="K12" i="1"/>
  <c r="W12" i="1"/>
  <c r="J12" i="1"/>
  <c r="N12" i="1"/>
  <c r="Q12" i="1"/>
  <c r="U12" i="1"/>
  <c r="Y12" i="1"/>
  <c r="L12" i="1"/>
  <c r="S12" i="1"/>
  <c r="R12" i="1"/>
  <c r="V12" i="1"/>
  <c r="Z12" i="1"/>
  <c r="I12" i="1"/>
  <c r="M12" i="1"/>
  <c r="O12" i="1"/>
  <c r="AA12" i="1"/>
  <c r="AD12" i="6"/>
  <c r="J5" i="7" s="1"/>
  <c r="I5" i="7"/>
  <c r="AC14" i="6"/>
  <c r="AE14" i="6" s="1"/>
  <c r="K7" i="7" s="1"/>
  <c r="AE13" i="6"/>
  <c r="K6" i="7" s="1"/>
  <c r="I6" i="7"/>
  <c r="F5" i="7"/>
  <c r="AE12" i="5"/>
  <c r="H5" i="7" s="1"/>
  <c r="Y15" i="6"/>
  <c r="U15" i="6"/>
  <c r="Q15" i="6"/>
  <c r="M15" i="6"/>
  <c r="S15" i="6"/>
  <c r="AB15" i="6"/>
  <c r="X15" i="6"/>
  <c r="T15" i="6"/>
  <c r="P15" i="6"/>
  <c r="L15" i="6"/>
  <c r="AA15" i="6"/>
  <c r="O15" i="6"/>
  <c r="A16" i="6"/>
  <c r="Z15" i="6"/>
  <c r="V15" i="6"/>
  <c r="R15" i="6"/>
  <c r="N15" i="6"/>
  <c r="W15" i="6"/>
  <c r="AC13" i="5"/>
  <c r="Y14" i="5"/>
  <c r="AB14" i="5"/>
  <c r="X14" i="5"/>
  <c r="Z14" i="5"/>
  <c r="AA14" i="5"/>
  <c r="W14" i="5"/>
  <c r="A15" i="5"/>
  <c r="V14" i="5"/>
  <c r="A13" i="1"/>
  <c r="I7" i="7" l="1"/>
  <c r="R13" i="1"/>
  <c r="V13" i="1"/>
  <c r="Z13" i="1"/>
  <c r="H13" i="1"/>
  <c r="L13" i="1"/>
  <c r="N13" i="1"/>
  <c r="Q13" i="1"/>
  <c r="Y13" i="1"/>
  <c r="O13" i="1"/>
  <c r="S13" i="1"/>
  <c r="W13" i="1"/>
  <c r="AA13" i="1"/>
  <c r="I13" i="1"/>
  <c r="M13" i="1"/>
  <c r="G13" i="1"/>
  <c r="P13" i="1"/>
  <c r="T13" i="1"/>
  <c r="X13" i="1"/>
  <c r="AB13" i="1"/>
  <c r="J13" i="1"/>
  <c r="U13" i="1"/>
  <c r="K13" i="1"/>
  <c r="AD14" i="6"/>
  <c r="J7" i="7" s="1"/>
  <c r="AC15" i="6"/>
  <c r="F6" i="7"/>
  <c r="AE13" i="5"/>
  <c r="H6" i="7" s="1"/>
  <c r="AD13" i="5"/>
  <c r="G6" i="7" s="1"/>
  <c r="Y16" i="6"/>
  <c r="U16" i="6"/>
  <c r="Q16" i="6"/>
  <c r="M16" i="6"/>
  <c r="S16" i="6"/>
  <c r="AB16" i="6"/>
  <c r="X16" i="6"/>
  <c r="T16" i="6"/>
  <c r="P16" i="6"/>
  <c r="L16" i="6"/>
  <c r="AA16" i="6"/>
  <c r="O16" i="6"/>
  <c r="K16" i="6"/>
  <c r="Z16" i="6"/>
  <c r="V16" i="6"/>
  <c r="R16" i="6"/>
  <c r="N16" i="6"/>
  <c r="W16" i="6"/>
  <c r="Y15" i="5"/>
  <c r="U15" i="5"/>
  <c r="Q15" i="5"/>
  <c r="M15" i="5"/>
  <c r="Z15" i="5"/>
  <c r="R15" i="5"/>
  <c r="AB15" i="5"/>
  <c r="X15" i="5"/>
  <c r="T15" i="5"/>
  <c r="P15" i="5"/>
  <c r="L15" i="5"/>
  <c r="A16" i="5"/>
  <c r="V15" i="5"/>
  <c r="AA15" i="5"/>
  <c r="W15" i="5"/>
  <c r="S15" i="5"/>
  <c r="O15" i="5"/>
  <c r="N15" i="5"/>
  <c r="AC14" i="5"/>
  <c r="A14" i="1"/>
  <c r="AC12" i="1"/>
  <c r="AC11" i="1"/>
  <c r="G14" i="1" l="1"/>
  <c r="P14" i="1"/>
  <c r="T14" i="1"/>
  <c r="X14" i="1"/>
  <c r="AB14" i="1"/>
  <c r="J14" i="1"/>
  <c r="W14" i="1"/>
  <c r="M14" i="1"/>
  <c r="Q14" i="1"/>
  <c r="U14" i="1"/>
  <c r="Y14" i="1"/>
  <c r="K14" i="1"/>
  <c r="N14" i="1"/>
  <c r="O14" i="1"/>
  <c r="AA14" i="1"/>
  <c r="I14" i="1"/>
  <c r="R14" i="1"/>
  <c r="V14" i="1"/>
  <c r="Z14" i="1"/>
  <c r="H14" i="1"/>
  <c r="L14" i="1"/>
  <c r="S14" i="1"/>
  <c r="AC16" i="6"/>
  <c r="I9" i="7" s="1"/>
  <c r="AE15" i="6"/>
  <c r="K8" i="7" s="1"/>
  <c r="I8" i="7"/>
  <c r="AD15" i="6"/>
  <c r="J8" i="7" s="1"/>
  <c r="F7" i="7"/>
  <c r="AE14" i="5"/>
  <c r="H7" i="7" s="1"/>
  <c r="AD14" i="5"/>
  <c r="G7" i="7" s="1"/>
  <c r="C5" i="7"/>
  <c r="AE12" i="1"/>
  <c r="E5" i="7" s="1"/>
  <c r="C4" i="7"/>
  <c r="AD12" i="1"/>
  <c r="D5" i="7" s="1"/>
  <c r="AE11" i="1"/>
  <c r="E4" i="7" s="1"/>
  <c r="AC15" i="5"/>
  <c r="Y16" i="5"/>
  <c r="U16" i="5"/>
  <c r="Q16" i="5"/>
  <c r="M16" i="5"/>
  <c r="R16" i="5"/>
  <c r="AB16" i="5"/>
  <c r="X16" i="5"/>
  <c r="T16" i="5"/>
  <c r="P16" i="5"/>
  <c r="L16" i="5"/>
  <c r="Z16" i="5"/>
  <c r="J16" i="5"/>
  <c r="AA16" i="5"/>
  <c r="W16" i="5"/>
  <c r="S16" i="5"/>
  <c r="O16" i="5"/>
  <c r="K16" i="5"/>
  <c r="V16" i="5"/>
  <c r="N16" i="5"/>
  <c r="AC13" i="1"/>
  <c r="A15" i="1"/>
  <c r="R15" i="1" l="1"/>
  <c r="V15" i="1"/>
  <c r="Z15" i="1"/>
  <c r="L15" i="1"/>
  <c r="U15" i="1"/>
  <c r="O15" i="1"/>
  <c r="S15" i="1"/>
  <c r="W15" i="1"/>
  <c r="AA15" i="1"/>
  <c r="M15" i="1"/>
  <c r="Y15" i="1"/>
  <c r="P15" i="1"/>
  <c r="T15" i="1"/>
  <c r="X15" i="1"/>
  <c r="AB15" i="1"/>
  <c r="N15" i="1"/>
  <c r="Q15" i="1"/>
  <c r="AE16" i="6"/>
  <c r="K9" i="7" s="1"/>
  <c r="AD16" i="6"/>
  <c r="J9" i="7" s="1"/>
  <c r="F8" i="7"/>
  <c r="AE15" i="5"/>
  <c r="H8" i="7" s="1"/>
  <c r="AD15" i="5"/>
  <c r="G8" i="7" s="1"/>
  <c r="C6" i="7"/>
  <c r="AE13" i="1"/>
  <c r="E6" i="7" s="1"/>
  <c r="AD13" i="1"/>
  <c r="D6" i="7" s="1"/>
  <c r="AC16" i="5"/>
  <c r="AC14" i="1"/>
  <c r="A16" i="1"/>
  <c r="H16" i="1" l="1"/>
  <c r="I16" i="1"/>
  <c r="P16" i="1"/>
  <c r="T16" i="1"/>
  <c r="X16" i="1"/>
  <c r="AB16" i="1"/>
  <c r="L16" i="1"/>
  <c r="S16" i="1"/>
  <c r="K16" i="1"/>
  <c r="Q16" i="1"/>
  <c r="U16" i="1"/>
  <c r="Y16" i="1"/>
  <c r="M16" i="1"/>
  <c r="W16" i="1"/>
  <c r="R16" i="1"/>
  <c r="V16" i="1"/>
  <c r="Z16" i="1"/>
  <c r="J16" i="1"/>
  <c r="O16" i="1"/>
  <c r="AA16" i="1"/>
  <c r="N16" i="1"/>
  <c r="F9" i="7"/>
  <c r="AE16" i="5"/>
  <c r="H9" i="7" s="1"/>
  <c r="AD16" i="5"/>
  <c r="G9" i="7" s="1"/>
  <c r="C7" i="7"/>
  <c r="AE14" i="1"/>
  <c r="E7" i="7" s="1"/>
  <c r="AD14" i="1"/>
  <c r="D7" i="7" s="1"/>
  <c r="AC15" i="1"/>
  <c r="C8" i="7" l="1"/>
  <c r="AE15" i="1"/>
  <c r="E8" i="7" s="1"/>
  <c r="AD15" i="1"/>
  <c r="D8" i="7" s="1"/>
  <c r="AC16" i="1"/>
  <c r="C9" i="7" l="1"/>
  <c r="AE16" i="1"/>
  <c r="E9" i="7" s="1"/>
  <c r="AD16" i="1"/>
  <c r="D9" i="7" s="1"/>
</calcChain>
</file>

<file path=xl/sharedStrings.xml><?xml version="1.0" encoding="utf-8"?>
<sst xmlns="http://schemas.openxmlformats.org/spreadsheetml/2006/main" count="46" uniqueCount="16">
  <si>
    <t>CONTINGENCY: BASE CASE     Plant (MVAR)</t>
  </si>
  <si>
    <t>VOLTAGE SETPOINT-&gt;</t>
  </si>
  <si>
    <t>Min</t>
  </si>
  <si>
    <t>Escenario</t>
  </si>
  <si>
    <t>Panama 115KV</t>
  </si>
  <si>
    <t>Panama II 115KV</t>
  </si>
  <si>
    <t>Chorrera 230KV</t>
  </si>
  <si>
    <t>RESERVA (MVAR)</t>
  </si>
  <si>
    <t>Dif (MVAR)</t>
  </si>
  <si>
    <t>VOLT (PU)</t>
  </si>
  <si>
    <t>BASE Con 4LT</t>
  </si>
  <si>
    <t>ECO-BUR(2C) Con 4LT</t>
  </si>
  <si>
    <t>BASE Sin 4LT</t>
  </si>
  <si>
    <t>VEL-DOM(5A) Con 4LT</t>
  </si>
  <si>
    <t>VEL-DOM(5A) Sin 4LT</t>
  </si>
  <si>
    <t>ECO-BUR(2C) Sin 4LT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</si>
</sst>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Courier New"/>
      <family val="3"/>
    </font>
    <font>
      <b/>
      <sz val="12"/>
      <color indexed="17"/>
      <name val="Courier New"/>
      <family val="3"/>
    </font>
    <font>
      <b/>
      <sz val="10"/>
      <color indexed="10"/>
      <name val="Courier New"/>
      <family val="3"/>
    </font>
    <font>
      <b/>
      <sz val="10"/>
      <color indexed="12"/>
      <name val="Courier New"/>
      <family val="3"/>
    </font>
    <font>
      <b/>
      <sz val="11"/>
      <color rgb="FF002C5F"/>
      <name val="Calibri"/>
      <family val="2"/>
      <scheme val="minor"/>
    </font>
    <font>
      <sz val="11"/>
      <color rgb="FF002C5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/>
      <top style="medium">
        <color rgb="FF002C5F"/>
      </top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/>
      <top style="dashed">
        <color rgb="FF002C5F"/>
      </top>
      <bottom style="medium">
        <color rgb="FF002C5F"/>
      </bottom>
      <diagonal/>
    </border>
    <border>
      <left/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/>
      <top/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/>
      <top style="dashed">
        <color rgb="FF002C5F"/>
      </top>
      <bottom style="dashed">
        <color rgb="FF002C5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-16.552608489990234</c:v>
                </c:pt>
                <c:pt idx="1">
                  <c:v>-35.47833251953125</c:v>
                </c:pt>
                <c:pt idx="2">
                  <c:v>-53.920059204101563</c:v>
                </c:pt>
                <c:pt idx="3">
                  <c:v>-70.460220336914063</c:v>
                </c:pt>
                <c:pt idx="4">
                  <c:v>-85.395195007324219</c:v>
                </c:pt>
                <c:pt idx="5">
                  <c:v>-99.064132690429688</c:v>
                </c:pt>
                <c:pt idx="6">
                  <c:v>-112.531982421875</c:v>
                </c:pt>
                <c:pt idx="7">
                  <c:v>-122.95812225341797</c:v>
                </c:pt>
                <c:pt idx="8">
                  <c:v>-131.88188171386719</c:v>
                </c:pt>
                <c:pt idx="9">
                  <c:v>-139.64366149902344</c:v>
                </c:pt>
                <c:pt idx="10">
                  <c:v>-148.42800903320313</c:v>
                </c:pt>
                <c:pt idx="11">
                  <c:v>-157.56089782714844</c:v>
                </c:pt>
                <c:pt idx="12">
                  <c:v>-155.04348754882813</c:v>
                </c:pt>
                <c:pt idx="13">
                  <c:v>-147.20433044433594</c:v>
                </c:pt>
                <c:pt idx="14">
                  <c:v>-134.06884765625</c:v>
                </c:pt>
                <c:pt idx="15">
                  <c:v>-122.72042083740234</c:v>
                </c:pt>
                <c:pt idx="16">
                  <c:v>-70.913352966308594</c:v>
                </c:pt>
                <c:pt idx="17">
                  <c:v>37.977115631103516</c:v>
                </c:pt>
                <c:pt idx="18">
                  <c:v>125.00322723388672</c:v>
                </c:pt>
                <c:pt idx="19">
                  <c:v>139.29997253417969</c:v>
                </c:pt>
                <c:pt idx="20">
                  <c:v>153.64390563964844</c:v>
                </c:pt>
                <c:pt idx="21">
                  <c:v>155.22128295898438</c:v>
                </c:pt>
                <c:pt idx="22">
                  <c:v>149.57403564453125</c:v>
                </c:pt>
                <c:pt idx="23">
                  <c:v>145.79449462890625</c:v>
                </c:pt>
                <c:pt idx="24">
                  <c:v>138.44151306152344</c:v>
                </c:pt>
                <c:pt idx="25">
                  <c:v>129.48654174804688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E-4DAC-AD30-88158BD14314}"/>
            </c:ext>
          </c:extLst>
        </c:ser>
        <c:ser>
          <c:idx val="1"/>
          <c:order val="1"/>
          <c:tx>
            <c:strRef>
              <c:f>'6002'!$B$12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'6002'!$C$12:$AB$12</c:f>
              <c:numCache>
                <c:formatCode>0.000</c:formatCode>
                <c:ptCount val="26"/>
                <c:pt idx="0">
                  <c:v>11.09548282623291</c:v>
                </c:pt>
                <c:pt idx="1">
                  <c:v>-11.656418800354004</c:v>
                </c:pt>
                <c:pt idx="2">
                  <c:v>-30.378986358642578</c:v>
                </c:pt>
                <c:pt idx="3">
                  <c:v>-48.574604034423828</c:v>
                </c:pt>
                <c:pt idx="4">
                  <c:v>-65.118301391601563</c:v>
                </c:pt>
                <c:pt idx="5">
                  <c:v>-79.013290405273438</c:v>
                </c:pt>
                <c:pt idx="6">
                  <c:v>-92.692649841308594</c:v>
                </c:pt>
                <c:pt idx="7">
                  <c:v>-104.39939880371094</c:v>
                </c:pt>
                <c:pt idx="8">
                  <c:v>-113.95066833496094</c:v>
                </c:pt>
                <c:pt idx="9">
                  <c:v>-122.249267578125</c:v>
                </c:pt>
                <c:pt idx="10">
                  <c:v>-130.80027770996094</c:v>
                </c:pt>
                <c:pt idx="11">
                  <c:v>-140.1163330078125</c:v>
                </c:pt>
                <c:pt idx="12">
                  <c:v>-143.96070861816406</c:v>
                </c:pt>
                <c:pt idx="13">
                  <c:v>-136.210693359375</c:v>
                </c:pt>
                <c:pt idx="14">
                  <c:v>-124.46087646484375</c:v>
                </c:pt>
                <c:pt idx="15">
                  <c:v>-111.84410095214844</c:v>
                </c:pt>
                <c:pt idx="16">
                  <c:v>-67.571632385253906</c:v>
                </c:pt>
                <c:pt idx="17">
                  <c:v>41.343738555908203</c:v>
                </c:pt>
                <c:pt idx="18">
                  <c:v>136.08706665039063</c:v>
                </c:pt>
                <c:pt idx="19">
                  <c:v>150.43278503417969</c:v>
                </c:pt>
                <c:pt idx="20">
                  <c:v>164.82099914550781</c:v>
                </c:pt>
                <c:pt idx="21">
                  <c:v>174.3482666015625</c:v>
                </c:pt>
                <c:pt idx="22">
                  <c:v>167.1375732421875</c:v>
                </c:pt>
                <c:pt idx="23">
                  <c:v>164.12397766113281</c:v>
                </c:pt>
                <c:pt idx="24">
                  <c:v>155.18243408203125</c:v>
                </c:pt>
                <c:pt idx="25">
                  <c:v>144.49830627441406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BE-4DAC-AD30-88158BD14314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2">
                  <c:v>75.450225830078125</c:v>
                </c:pt>
                <c:pt idx="3">
                  <c:v>-54.165504455566406</c:v>
                </c:pt>
                <c:pt idx="4">
                  <c:v>-115.11516571044922</c:v>
                </c:pt>
                <c:pt idx="5">
                  <c:v>-149.10968017578125</c:v>
                </c:pt>
                <c:pt idx="6">
                  <c:v>-177.75595092773438</c:v>
                </c:pt>
                <c:pt idx="7">
                  <c:v>-196.56730651855469</c:v>
                </c:pt>
                <c:pt idx="8">
                  <c:v>-199.8944091796875</c:v>
                </c:pt>
                <c:pt idx="9">
                  <c:v>-192.80581665039063</c:v>
                </c:pt>
                <c:pt idx="10">
                  <c:v>-184.35040283203125</c:v>
                </c:pt>
                <c:pt idx="11">
                  <c:v>-174.57911682128906</c:v>
                </c:pt>
                <c:pt idx="12">
                  <c:v>-162.89567565917969</c:v>
                </c:pt>
                <c:pt idx="13">
                  <c:v>-146.72352600097656</c:v>
                </c:pt>
                <c:pt idx="14">
                  <c:v>-128.92292785644531</c:v>
                </c:pt>
                <c:pt idx="15">
                  <c:v>-110.21855926513672</c:v>
                </c:pt>
                <c:pt idx="16">
                  <c:v>-91.722869873046875</c:v>
                </c:pt>
                <c:pt idx="17">
                  <c:v>-67.825836181640625</c:v>
                </c:pt>
                <c:pt idx="18">
                  <c:v>41.079978942871094</c:v>
                </c:pt>
                <c:pt idx="19">
                  <c:v>152.29566955566406</c:v>
                </c:pt>
                <c:pt idx="20">
                  <c:v>185.20489501953125</c:v>
                </c:pt>
                <c:pt idx="21">
                  <c:v>224.82307434082031</c:v>
                </c:pt>
                <c:pt idx="22">
                  <c:v>264.26754760742188</c:v>
                </c:pt>
                <c:pt idx="23">
                  <c:v>299.81631469726563</c:v>
                </c:pt>
                <c:pt idx="24">
                  <c:v>332.90869140625</c:v>
                </c:pt>
                <c:pt idx="25">
                  <c:v>351.53875732421875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BE-4DAC-AD30-88158BD14314}"/>
            </c:ext>
          </c:extLst>
        </c:ser>
        <c:ser>
          <c:idx val="4"/>
          <c:order val="4"/>
          <c:tx>
            <c:strRef>
              <c:f>'6002'!$B$15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'6002'!$C$15:$AB$15</c:f>
              <c:numCache>
                <c:formatCode>0.000</c:formatCode>
                <c:ptCount val="26"/>
                <c:pt idx="9">
                  <c:v>-68.149307250976563</c:v>
                </c:pt>
                <c:pt idx="10">
                  <c:v>-93.147239685058594</c:v>
                </c:pt>
                <c:pt idx="11">
                  <c:v>-98.570724487304688</c:v>
                </c:pt>
                <c:pt idx="12">
                  <c:v>-96.299659729003906</c:v>
                </c:pt>
                <c:pt idx="13">
                  <c:v>-85.38433837890625</c:v>
                </c:pt>
                <c:pt idx="14">
                  <c:v>-72.660430908203125</c:v>
                </c:pt>
                <c:pt idx="15">
                  <c:v>-57.496971130371094</c:v>
                </c:pt>
                <c:pt idx="16">
                  <c:v>-41.434131622314453</c:v>
                </c:pt>
                <c:pt idx="17">
                  <c:v>-24.907325744628906</c:v>
                </c:pt>
                <c:pt idx="18">
                  <c:v>57.634651184082031</c:v>
                </c:pt>
                <c:pt idx="19">
                  <c:v>168.59262084960938</c:v>
                </c:pt>
                <c:pt idx="20">
                  <c:v>228.30279541015625</c:v>
                </c:pt>
                <c:pt idx="21">
                  <c:v>250.55134582519531</c:v>
                </c:pt>
                <c:pt idx="22">
                  <c:v>272.98324584960938</c:v>
                </c:pt>
                <c:pt idx="23">
                  <c:v>299.81631469726563</c:v>
                </c:pt>
                <c:pt idx="24">
                  <c:v>332.90869140625</c:v>
                </c:pt>
                <c:pt idx="25">
                  <c:v>351.53878784179688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BE-4DAC-AD30-88158BD1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'6002'!$B$13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109.42781829833984</c:v>
                      </c:pt>
                      <c:pt idx="1">
                        <c:v>86.234001159667969</c:v>
                      </c:pt>
                      <c:pt idx="2">
                        <c:v>63.912437438964844</c:v>
                      </c:pt>
                      <c:pt idx="3">
                        <c:v>42.817298889160156</c:v>
                      </c:pt>
                      <c:pt idx="4">
                        <c:v>23.508264541625977</c:v>
                      </c:pt>
                      <c:pt idx="5">
                        <c:v>6.4721441268920898</c:v>
                      </c:pt>
                      <c:pt idx="6">
                        <c:v>-10.63695240020752</c:v>
                      </c:pt>
                      <c:pt idx="7">
                        <c:v>-26.672565460205078</c:v>
                      </c:pt>
                      <c:pt idx="8">
                        <c:v>-40.741008758544922</c:v>
                      </c:pt>
                      <c:pt idx="9">
                        <c:v>-52.322341918945313</c:v>
                      </c:pt>
                      <c:pt idx="10">
                        <c:v>-64.270057678222656</c:v>
                      </c:pt>
                      <c:pt idx="11">
                        <c:v>-77.255020141601563</c:v>
                      </c:pt>
                      <c:pt idx="12">
                        <c:v>-86.2437744140625</c:v>
                      </c:pt>
                      <c:pt idx="13">
                        <c:v>-82.359321594238281</c:v>
                      </c:pt>
                      <c:pt idx="14">
                        <c:v>-77.449440002441406</c:v>
                      </c:pt>
                      <c:pt idx="15">
                        <c:v>-64.4539794921875</c:v>
                      </c:pt>
                      <c:pt idx="16">
                        <c:v>-53.653079986572266</c:v>
                      </c:pt>
                      <c:pt idx="17">
                        <c:v>54.958778381347656</c:v>
                      </c:pt>
                      <c:pt idx="18">
                        <c:v>166.32701110839844</c:v>
                      </c:pt>
                      <c:pt idx="19">
                        <c:v>188.12074279785156</c:v>
                      </c:pt>
                      <c:pt idx="20">
                        <c:v>197.98320007324219</c:v>
                      </c:pt>
                      <c:pt idx="21">
                        <c:v>208.84945678710938</c:v>
                      </c:pt>
                      <c:pt idx="22">
                        <c:v>216.56329345703125</c:v>
                      </c:pt>
                      <c:pt idx="23">
                        <c:v>210.44468688964844</c:v>
                      </c:pt>
                      <c:pt idx="24">
                        <c:v>205.12745666503906</c:v>
                      </c:pt>
                      <c:pt idx="25">
                        <c:v>195.50978088378906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2BE-4DAC-AD30-88158BD1431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'6002'!$B$16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5">
                        <c:v>17.888095855712891</c:v>
                      </c:pt>
                      <c:pt idx="6">
                        <c:v>-61.289573669433594</c:v>
                      </c:pt>
                      <c:pt idx="7">
                        <c:v>-95.223526000976563</c:v>
                      </c:pt>
                      <c:pt idx="8">
                        <c:v>-110.45998382568359</c:v>
                      </c:pt>
                      <c:pt idx="9">
                        <c:v>-112.72814178466797</c:v>
                      </c:pt>
                      <c:pt idx="10">
                        <c:v>-106.97222900390625</c:v>
                      </c:pt>
                      <c:pt idx="11">
                        <c:v>-98.980293273925781</c:v>
                      </c:pt>
                      <c:pt idx="12">
                        <c:v>-89.044570922851563</c:v>
                      </c:pt>
                      <c:pt idx="13">
                        <c:v>-74.748435974121094</c:v>
                      </c:pt>
                      <c:pt idx="14">
                        <c:v>-59.035648345947266</c:v>
                      </c:pt>
                      <c:pt idx="15">
                        <c:v>-41.834468841552734</c:v>
                      </c:pt>
                      <c:pt idx="16">
                        <c:v>-23.156665802001953</c:v>
                      </c:pt>
                      <c:pt idx="17">
                        <c:v>-4.648655891418457</c:v>
                      </c:pt>
                      <c:pt idx="18">
                        <c:v>65.194938659667969</c:v>
                      </c:pt>
                      <c:pt idx="19">
                        <c:v>176.4310302734375</c:v>
                      </c:pt>
                      <c:pt idx="20">
                        <c:v>251.05953979492188</c:v>
                      </c:pt>
                      <c:pt idx="21">
                        <c:v>274.140380859375</c:v>
                      </c:pt>
                      <c:pt idx="22">
                        <c:v>298.34066772460938</c:v>
                      </c:pt>
                      <c:pt idx="23">
                        <c:v>330.44461059570313</c:v>
                      </c:pt>
                      <c:pt idx="24">
                        <c:v>363.28173828125</c:v>
                      </c:pt>
                      <c:pt idx="25">
                        <c:v>379.01522827148438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2BE-4DAC-AD30-88158BD14314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-16.552608489990234</c:v>
                </c:pt>
                <c:pt idx="1">
                  <c:v>-35.47833251953125</c:v>
                </c:pt>
                <c:pt idx="2">
                  <c:v>-53.920059204101563</c:v>
                </c:pt>
                <c:pt idx="3">
                  <c:v>-70.460220336914063</c:v>
                </c:pt>
                <c:pt idx="4">
                  <c:v>-85.395195007324219</c:v>
                </c:pt>
                <c:pt idx="5">
                  <c:v>-99.064132690429688</c:v>
                </c:pt>
                <c:pt idx="6">
                  <c:v>-112.531982421875</c:v>
                </c:pt>
                <c:pt idx="7">
                  <c:v>-122.95812225341797</c:v>
                </c:pt>
                <c:pt idx="8">
                  <c:v>-131.88188171386719</c:v>
                </c:pt>
                <c:pt idx="9">
                  <c:v>-139.64366149902344</c:v>
                </c:pt>
                <c:pt idx="10">
                  <c:v>-148.42800903320313</c:v>
                </c:pt>
                <c:pt idx="11">
                  <c:v>-157.56089782714844</c:v>
                </c:pt>
                <c:pt idx="12">
                  <c:v>-155.04348754882813</c:v>
                </c:pt>
                <c:pt idx="13">
                  <c:v>-147.20433044433594</c:v>
                </c:pt>
                <c:pt idx="14">
                  <c:v>-134.06884765625</c:v>
                </c:pt>
                <c:pt idx="15">
                  <c:v>-122.72042083740234</c:v>
                </c:pt>
                <c:pt idx="16">
                  <c:v>-70.913352966308594</c:v>
                </c:pt>
                <c:pt idx="17">
                  <c:v>37.977115631103516</c:v>
                </c:pt>
                <c:pt idx="18">
                  <c:v>125.00322723388672</c:v>
                </c:pt>
                <c:pt idx="19">
                  <c:v>139.29997253417969</c:v>
                </c:pt>
                <c:pt idx="20">
                  <c:v>153.64390563964844</c:v>
                </c:pt>
                <c:pt idx="21">
                  <c:v>155.22128295898438</c:v>
                </c:pt>
                <c:pt idx="22">
                  <c:v>149.57403564453125</c:v>
                </c:pt>
                <c:pt idx="23">
                  <c:v>145.79449462890625</c:v>
                </c:pt>
                <c:pt idx="24">
                  <c:v>138.44151306152344</c:v>
                </c:pt>
                <c:pt idx="25">
                  <c:v>129.48654174804688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A8-4C9B-A1E6-32C523C38B2E}"/>
            </c:ext>
          </c:extLst>
        </c:ser>
        <c:ser>
          <c:idx val="2"/>
          <c:order val="2"/>
          <c:tx>
            <c:strRef>
              <c:f>'6002'!$B$13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'6002'!$C$13:$AB$13</c:f>
              <c:numCache>
                <c:formatCode>0.000</c:formatCode>
                <c:ptCount val="26"/>
                <c:pt idx="0">
                  <c:v>109.42781829833984</c:v>
                </c:pt>
                <c:pt idx="1">
                  <c:v>86.234001159667969</c:v>
                </c:pt>
                <c:pt idx="2">
                  <c:v>63.912437438964844</c:v>
                </c:pt>
                <c:pt idx="3">
                  <c:v>42.817298889160156</c:v>
                </c:pt>
                <c:pt idx="4">
                  <c:v>23.508264541625977</c:v>
                </c:pt>
                <c:pt idx="5">
                  <c:v>6.4721441268920898</c:v>
                </c:pt>
                <c:pt idx="6">
                  <c:v>-10.63695240020752</c:v>
                </c:pt>
                <c:pt idx="7">
                  <c:v>-26.672565460205078</c:v>
                </c:pt>
                <c:pt idx="8">
                  <c:v>-40.741008758544922</c:v>
                </c:pt>
                <c:pt idx="9">
                  <c:v>-52.322341918945313</c:v>
                </c:pt>
                <c:pt idx="10">
                  <c:v>-64.270057678222656</c:v>
                </c:pt>
                <c:pt idx="11">
                  <c:v>-77.255020141601563</c:v>
                </c:pt>
                <c:pt idx="12">
                  <c:v>-86.2437744140625</c:v>
                </c:pt>
                <c:pt idx="13">
                  <c:v>-82.359321594238281</c:v>
                </c:pt>
                <c:pt idx="14">
                  <c:v>-77.449440002441406</c:v>
                </c:pt>
                <c:pt idx="15">
                  <c:v>-64.4539794921875</c:v>
                </c:pt>
                <c:pt idx="16">
                  <c:v>-53.653079986572266</c:v>
                </c:pt>
                <c:pt idx="17">
                  <c:v>54.958778381347656</c:v>
                </c:pt>
                <c:pt idx="18">
                  <c:v>166.32701110839844</c:v>
                </c:pt>
                <c:pt idx="19">
                  <c:v>188.12074279785156</c:v>
                </c:pt>
                <c:pt idx="20">
                  <c:v>197.98320007324219</c:v>
                </c:pt>
                <c:pt idx="21">
                  <c:v>208.84945678710938</c:v>
                </c:pt>
                <c:pt idx="22">
                  <c:v>216.56329345703125</c:v>
                </c:pt>
                <c:pt idx="23">
                  <c:v>210.44468688964844</c:v>
                </c:pt>
                <c:pt idx="24">
                  <c:v>205.12745666503906</c:v>
                </c:pt>
                <c:pt idx="25">
                  <c:v>195.50978088378906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A8-4C9B-A1E6-32C523C38B2E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2">
                  <c:v>75.450225830078125</c:v>
                </c:pt>
                <c:pt idx="3">
                  <c:v>-54.165504455566406</c:v>
                </c:pt>
                <c:pt idx="4">
                  <c:v>-115.11516571044922</c:v>
                </c:pt>
                <c:pt idx="5">
                  <c:v>-149.10968017578125</c:v>
                </c:pt>
                <c:pt idx="6">
                  <c:v>-177.75595092773438</c:v>
                </c:pt>
                <c:pt idx="7">
                  <c:v>-196.56730651855469</c:v>
                </c:pt>
                <c:pt idx="8">
                  <c:v>-199.8944091796875</c:v>
                </c:pt>
                <c:pt idx="9">
                  <c:v>-192.80581665039063</c:v>
                </c:pt>
                <c:pt idx="10">
                  <c:v>-184.35040283203125</c:v>
                </c:pt>
                <c:pt idx="11">
                  <c:v>-174.57911682128906</c:v>
                </c:pt>
                <c:pt idx="12">
                  <c:v>-162.89567565917969</c:v>
                </c:pt>
                <c:pt idx="13">
                  <c:v>-146.72352600097656</c:v>
                </c:pt>
                <c:pt idx="14">
                  <c:v>-128.92292785644531</c:v>
                </c:pt>
                <c:pt idx="15">
                  <c:v>-110.21855926513672</c:v>
                </c:pt>
                <c:pt idx="16">
                  <c:v>-91.722869873046875</c:v>
                </c:pt>
                <c:pt idx="17">
                  <c:v>-67.825836181640625</c:v>
                </c:pt>
                <c:pt idx="18">
                  <c:v>41.079978942871094</c:v>
                </c:pt>
                <c:pt idx="19">
                  <c:v>152.29566955566406</c:v>
                </c:pt>
                <c:pt idx="20">
                  <c:v>185.20489501953125</c:v>
                </c:pt>
                <c:pt idx="21">
                  <c:v>224.82307434082031</c:v>
                </c:pt>
                <c:pt idx="22">
                  <c:v>264.26754760742188</c:v>
                </c:pt>
                <c:pt idx="23">
                  <c:v>299.81631469726563</c:v>
                </c:pt>
                <c:pt idx="24">
                  <c:v>332.90869140625</c:v>
                </c:pt>
                <c:pt idx="25">
                  <c:v>351.53875732421875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A8-4C9B-A1E6-32C523C38B2E}"/>
            </c:ext>
          </c:extLst>
        </c:ser>
        <c:ser>
          <c:idx val="5"/>
          <c:order val="5"/>
          <c:tx>
            <c:strRef>
              <c:f>'6002'!$B$16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'6002'!$C$16:$AB$16</c:f>
              <c:numCache>
                <c:formatCode>0.000</c:formatCode>
                <c:ptCount val="26"/>
                <c:pt idx="5">
                  <c:v>17.888095855712891</c:v>
                </c:pt>
                <c:pt idx="6">
                  <c:v>-61.289573669433594</c:v>
                </c:pt>
                <c:pt idx="7">
                  <c:v>-95.223526000976563</c:v>
                </c:pt>
                <c:pt idx="8">
                  <c:v>-110.45998382568359</c:v>
                </c:pt>
                <c:pt idx="9">
                  <c:v>-112.72814178466797</c:v>
                </c:pt>
                <c:pt idx="10">
                  <c:v>-106.97222900390625</c:v>
                </c:pt>
                <c:pt idx="11">
                  <c:v>-98.980293273925781</c:v>
                </c:pt>
                <c:pt idx="12">
                  <c:v>-89.044570922851563</c:v>
                </c:pt>
                <c:pt idx="13">
                  <c:v>-74.748435974121094</c:v>
                </c:pt>
                <c:pt idx="14">
                  <c:v>-59.035648345947266</c:v>
                </c:pt>
                <c:pt idx="15">
                  <c:v>-41.834468841552734</c:v>
                </c:pt>
                <c:pt idx="16">
                  <c:v>-23.156665802001953</c:v>
                </c:pt>
                <c:pt idx="17">
                  <c:v>-4.648655891418457</c:v>
                </c:pt>
                <c:pt idx="18">
                  <c:v>65.194938659667969</c:v>
                </c:pt>
                <c:pt idx="19">
                  <c:v>176.4310302734375</c:v>
                </c:pt>
                <c:pt idx="20">
                  <c:v>251.05953979492188</c:v>
                </c:pt>
                <c:pt idx="21">
                  <c:v>274.140380859375</c:v>
                </c:pt>
                <c:pt idx="22">
                  <c:v>298.34066772460938</c:v>
                </c:pt>
                <c:pt idx="23">
                  <c:v>330.44461059570313</c:v>
                </c:pt>
                <c:pt idx="24">
                  <c:v>363.28173828125</c:v>
                </c:pt>
                <c:pt idx="25">
                  <c:v>379.01522827148438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A8-4C9B-A1E6-32C523C3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'6002'!$B$12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11.09548282623291</c:v>
                      </c:pt>
                      <c:pt idx="1">
                        <c:v>-11.656418800354004</c:v>
                      </c:pt>
                      <c:pt idx="2">
                        <c:v>-30.378986358642578</c:v>
                      </c:pt>
                      <c:pt idx="3">
                        <c:v>-48.574604034423828</c:v>
                      </c:pt>
                      <c:pt idx="4">
                        <c:v>-65.118301391601563</c:v>
                      </c:pt>
                      <c:pt idx="5">
                        <c:v>-79.013290405273438</c:v>
                      </c:pt>
                      <c:pt idx="6">
                        <c:v>-92.692649841308594</c:v>
                      </c:pt>
                      <c:pt idx="7">
                        <c:v>-104.39939880371094</c:v>
                      </c:pt>
                      <c:pt idx="8">
                        <c:v>-113.95066833496094</c:v>
                      </c:pt>
                      <c:pt idx="9">
                        <c:v>-122.249267578125</c:v>
                      </c:pt>
                      <c:pt idx="10">
                        <c:v>-130.80027770996094</c:v>
                      </c:pt>
                      <c:pt idx="11">
                        <c:v>-140.1163330078125</c:v>
                      </c:pt>
                      <c:pt idx="12">
                        <c:v>-143.96070861816406</c:v>
                      </c:pt>
                      <c:pt idx="13">
                        <c:v>-136.210693359375</c:v>
                      </c:pt>
                      <c:pt idx="14">
                        <c:v>-124.46087646484375</c:v>
                      </c:pt>
                      <c:pt idx="15">
                        <c:v>-111.84410095214844</c:v>
                      </c:pt>
                      <c:pt idx="16">
                        <c:v>-67.571632385253906</c:v>
                      </c:pt>
                      <c:pt idx="17">
                        <c:v>41.343738555908203</c:v>
                      </c:pt>
                      <c:pt idx="18">
                        <c:v>136.08706665039063</c:v>
                      </c:pt>
                      <c:pt idx="19">
                        <c:v>150.43278503417969</c:v>
                      </c:pt>
                      <c:pt idx="20">
                        <c:v>164.82099914550781</c:v>
                      </c:pt>
                      <c:pt idx="21">
                        <c:v>174.3482666015625</c:v>
                      </c:pt>
                      <c:pt idx="22">
                        <c:v>167.1375732421875</c:v>
                      </c:pt>
                      <c:pt idx="23">
                        <c:v>164.12397766113281</c:v>
                      </c:pt>
                      <c:pt idx="24">
                        <c:v>155.18243408203125</c:v>
                      </c:pt>
                      <c:pt idx="25">
                        <c:v>144.49830627441406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2A8-4C9B-A1E6-32C523C38B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'6002'!$B$15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9">
                        <c:v>-68.149307250976563</c:v>
                      </c:pt>
                      <c:pt idx="10">
                        <c:v>-93.147239685058594</c:v>
                      </c:pt>
                      <c:pt idx="11">
                        <c:v>-98.570724487304688</c:v>
                      </c:pt>
                      <c:pt idx="12">
                        <c:v>-96.299659729003906</c:v>
                      </c:pt>
                      <c:pt idx="13">
                        <c:v>-85.38433837890625</c:v>
                      </c:pt>
                      <c:pt idx="14">
                        <c:v>-72.660430908203125</c:v>
                      </c:pt>
                      <c:pt idx="15">
                        <c:v>-57.496971130371094</c:v>
                      </c:pt>
                      <c:pt idx="16">
                        <c:v>-41.434131622314453</c:v>
                      </c:pt>
                      <c:pt idx="17">
                        <c:v>-24.907325744628906</c:v>
                      </c:pt>
                      <c:pt idx="18">
                        <c:v>57.634651184082031</c:v>
                      </c:pt>
                      <c:pt idx="19">
                        <c:v>168.59262084960938</c:v>
                      </c:pt>
                      <c:pt idx="20">
                        <c:v>228.30279541015625</c:v>
                      </c:pt>
                      <c:pt idx="21">
                        <c:v>250.55134582519531</c:v>
                      </c:pt>
                      <c:pt idx="22">
                        <c:v>272.98324584960938</c:v>
                      </c:pt>
                      <c:pt idx="23">
                        <c:v>299.81631469726563</c:v>
                      </c:pt>
                      <c:pt idx="24">
                        <c:v>332.90869140625</c:v>
                      </c:pt>
                      <c:pt idx="25">
                        <c:v>351.53878784179688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A8-4C9B-A1E6-32C523C38B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3130307716859397E-2"/>
          <c:y val="0.11880323219026272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-11.665940284729004</c:v>
                </c:pt>
                <c:pt idx="1">
                  <c:v>-38.899188995361328</c:v>
                </c:pt>
                <c:pt idx="2">
                  <c:v>-62.67681884765625</c:v>
                </c:pt>
                <c:pt idx="3">
                  <c:v>-82.630332946777344</c:v>
                </c:pt>
                <c:pt idx="4">
                  <c:v>-98.81500244140625</c:v>
                </c:pt>
                <c:pt idx="5">
                  <c:v>-114.66507720947266</c:v>
                </c:pt>
                <c:pt idx="6">
                  <c:v>-125.97012329101563</c:v>
                </c:pt>
                <c:pt idx="7">
                  <c:v>-135.18234252929688</c:v>
                </c:pt>
                <c:pt idx="8">
                  <c:v>-143.29862976074219</c:v>
                </c:pt>
                <c:pt idx="9">
                  <c:v>-152.95907592773438</c:v>
                </c:pt>
                <c:pt idx="10">
                  <c:v>-155.91490173339844</c:v>
                </c:pt>
                <c:pt idx="11">
                  <c:v>-149.35612487792969</c:v>
                </c:pt>
                <c:pt idx="12">
                  <c:v>-142.14105224609375</c:v>
                </c:pt>
                <c:pt idx="13">
                  <c:v>-132.00877380371094</c:v>
                </c:pt>
                <c:pt idx="14">
                  <c:v>-120.17192840576172</c:v>
                </c:pt>
                <c:pt idx="15">
                  <c:v>-101.98434448242188</c:v>
                </c:pt>
                <c:pt idx="16">
                  <c:v>-34.556282043457031</c:v>
                </c:pt>
                <c:pt idx="17">
                  <c:v>34.280277252197266</c:v>
                </c:pt>
                <c:pt idx="18">
                  <c:v>104.52482604980469</c:v>
                </c:pt>
                <c:pt idx="19">
                  <c:v>127.92961883544922</c:v>
                </c:pt>
                <c:pt idx="20">
                  <c:v>141.15225219726563</c:v>
                </c:pt>
                <c:pt idx="21">
                  <c:v>154.61477661132813</c:v>
                </c:pt>
                <c:pt idx="22">
                  <c:v>157.07087707519531</c:v>
                </c:pt>
                <c:pt idx="23">
                  <c:v>150.93331909179688</c:v>
                </c:pt>
                <c:pt idx="24">
                  <c:v>146.32586669921875</c:v>
                </c:pt>
                <c:pt idx="25">
                  <c:v>139.32044982910156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F70-B495-71D02F776A88}"/>
            </c:ext>
          </c:extLst>
        </c:ser>
        <c:ser>
          <c:idx val="1"/>
          <c:order val="1"/>
          <c:tx>
            <c:strRef>
              <c:f>'6004'!$B$12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'6004'!$C$12:$AB$12</c:f>
              <c:numCache>
                <c:formatCode>0.000</c:formatCode>
                <c:ptCount val="26"/>
                <c:pt idx="0">
                  <c:v>39.261131286621094</c:v>
                </c:pt>
                <c:pt idx="1">
                  <c:v>-6.7702608108520508</c:v>
                </c:pt>
                <c:pt idx="2">
                  <c:v>-32.653854370117188</c:v>
                </c:pt>
                <c:pt idx="3">
                  <c:v>-56.300090789794922</c:v>
                </c:pt>
                <c:pt idx="4">
                  <c:v>-75.452178955078125</c:v>
                </c:pt>
                <c:pt idx="5">
                  <c:v>-91.193519592285156</c:v>
                </c:pt>
                <c:pt idx="6">
                  <c:v>-105.28204345703125</c:v>
                </c:pt>
                <c:pt idx="7">
                  <c:v>-115.79365539550781</c:v>
                </c:pt>
                <c:pt idx="8">
                  <c:v>-124.582275390625</c:v>
                </c:pt>
                <c:pt idx="9">
                  <c:v>-134.16954040527344</c:v>
                </c:pt>
                <c:pt idx="10">
                  <c:v>-143.66203308105469</c:v>
                </c:pt>
                <c:pt idx="11">
                  <c:v>-139.42568969726563</c:v>
                </c:pt>
                <c:pt idx="12">
                  <c:v>-132.31208801269531</c:v>
                </c:pt>
                <c:pt idx="13">
                  <c:v>-124.35079956054688</c:v>
                </c:pt>
                <c:pt idx="14">
                  <c:v>-110.44316101074219</c:v>
                </c:pt>
                <c:pt idx="15">
                  <c:v>-101.50489807128906</c:v>
                </c:pt>
                <c:pt idx="16">
                  <c:v>-34.072872161865234</c:v>
                </c:pt>
                <c:pt idx="17">
                  <c:v>34.767704010009766</c:v>
                </c:pt>
                <c:pt idx="18">
                  <c:v>105.01632690429688</c:v>
                </c:pt>
                <c:pt idx="19">
                  <c:v>137.87620544433594</c:v>
                </c:pt>
                <c:pt idx="20">
                  <c:v>151.0863037109375</c:v>
                </c:pt>
                <c:pt idx="21">
                  <c:v>164.72627258300781</c:v>
                </c:pt>
                <c:pt idx="22">
                  <c:v>176.93988037109375</c:v>
                </c:pt>
                <c:pt idx="23">
                  <c:v>169.98025512695313</c:v>
                </c:pt>
                <c:pt idx="24">
                  <c:v>166.3375244140625</c:v>
                </c:pt>
                <c:pt idx="25">
                  <c:v>157.72421264648438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5-4F70-B495-71D02F776A88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4">
                  <c:v>-154.32801818847656</c:v>
                </c:pt>
                <c:pt idx="5">
                  <c:v>-194.71345520019531</c:v>
                </c:pt>
                <c:pt idx="6">
                  <c:v>-208.39665222167969</c:v>
                </c:pt>
                <c:pt idx="7">
                  <c:v>-204.92518615722656</c:v>
                </c:pt>
                <c:pt idx="8">
                  <c:v>-196.83250427246094</c:v>
                </c:pt>
                <c:pt idx="9">
                  <c:v>-187.63885498046875</c:v>
                </c:pt>
                <c:pt idx="10">
                  <c:v>-175.68971252441406</c:v>
                </c:pt>
                <c:pt idx="11">
                  <c:v>-161.96478271484375</c:v>
                </c:pt>
                <c:pt idx="12">
                  <c:v>-147.09286499023438</c:v>
                </c:pt>
                <c:pt idx="13">
                  <c:v>-131.22132873535156</c:v>
                </c:pt>
                <c:pt idx="14">
                  <c:v>-114.75957489013672</c:v>
                </c:pt>
                <c:pt idx="15">
                  <c:v>-98.250541687011719</c:v>
                </c:pt>
                <c:pt idx="16">
                  <c:v>-81.494354248046875</c:v>
                </c:pt>
                <c:pt idx="17">
                  <c:v>-38.584068298339844</c:v>
                </c:pt>
                <c:pt idx="18">
                  <c:v>30.928668975830078</c:v>
                </c:pt>
                <c:pt idx="19">
                  <c:v>101.84980773925781</c:v>
                </c:pt>
                <c:pt idx="20">
                  <c:v>165.93510437011719</c:v>
                </c:pt>
                <c:pt idx="21">
                  <c:v>187.63931274414063</c:v>
                </c:pt>
                <c:pt idx="22">
                  <c:v>216.25318908691406</c:v>
                </c:pt>
                <c:pt idx="23">
                  <c:v>248.65188598632813</c:v>
                </c:pt>
                <c:pt idx="24">
                  <c:v>279.36187744140625</c:v>
                </c:pt>
                <c:pt idx="25">
                  <c:v>309.17965698242188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85-4F70-B495-71D02F776A88}"/>
            </c:ext>
          </c:extLst>
        </c:ser>
        <c:ser>
          <c:idx val="4"/>
          <c:order val="4"/>
          <c:tx>
            <c:strRef>
              <c:f>'6004'!$B$15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'6004'!$C$15:$AB$15</c:f>
              <c:numCache>
                <c:formatCode>0.000</c:formatCode>
                <c:ptCount val="26"/>
                <c:pt idx="9">
                  <c:v>-94.223426818847656</c:v>
                </c:pt>
                <c:pt idx="10">
                  <c:v>-104.41280364990234</c:v>
                </c:pt>
                <c:pt idx="11">
                  <c:v>-103.2760009765625</c:v>
                </c:pt>
                <c:pt idx="12">
                  <c:v>-93.26239013671875</c:v>
                </c:pt>
                <c:pt idx="13">
                  <c:v>-81.791305541992188</c:v>
                </c:pt>
                <c:pt idx="14">
                  <c:v>-68.577186584472656</c:v>
                </c:pt>
                <c:pt idx="15">
                  <c:v>-54.011131286621094</c:v>
                </c:pt>
                <c:pt idx="16">
                  <c:v>-39.153583526611328</c:v>
                </c:pt>
                <c:pt idx="17">
                  <c:v>-23.697668075561523</c:v>
                </c:pt>
                <c:pt idx="18">
                  <c:v>33.337478637695313</c:v>
                </c:pt>
                <c:pt idx="19">
                  <c:v>104.27098083496094</c:v>
                </c:pt>
                <c:pt idx="20">
                  <c:v>176.61325073242188</c:v>
                </c:pt>
                <c:pt idx="21">
                  <c:v>227.00715637207031</c:v>
                </c:pt>
                <c:pt idx="22">
                  <c:v>247.62216186523438</c:v>
                </c:pt>
                <c:pt idx="23">
                  <c:v>268.5504150390625</c:v>
                </c:pt>
                <c:pt idx="24">
                  <c:v>288.25735473632813</c:v>
                </c:pt>
                <c:pt idx="25">
                  <c:v>309.17965698242188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85-4F70-B495-71D02F776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'6004'!$B$13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211.3076171875</c:v>
                      </c:pt>
                      <c:pt idx="1">
                        <c:v>149.65678405761719</c:v>
                      </c:pt>
                      <c:pt idx="2">
                        <c:v>105.27187347412109</c:v>
                      </c:pt>
                      <c:pt idx="3">
                        <c:v>69.417877197265625</c:v>
                      </c:pt>
                      <c:pt idx="4">
                        <c:v>38.442024230957031</c:v>
                      </c:pt>
                      <c:pt idx="5">
                        <c:v>13.10764217376709</c:v>
                      </c:pt>
                      <c:pt idx="6">
                        <c:v>-8.8427896499633789</c:v>
                      </c:pt>
                      <c:pt idx="7">
                        <c:v>-29.188913345336914</c:v>
                      </c:pt>
                      <c:pt idx="8">
                        <c:v>-45.257301330566406</c:v>
                      </c:pt>
                      <c:pt idx="9">
                        <c:v>-59.122806549072266</c:v>
                      </c:pt>
                      <c:pt idx="10">
                        <c:v>-73.26287841796875</c:v>
                      </c:pt>
                      <c:pt idx="11">
                        <c:v>-86.250236511230469</c:v>
                      </c:pt>
                      <c:pt idx="12">
                        <c:v>-82.719047546386719</c:v>
                      </c:pt>
                      <c:pt idx="13">
                        <c:v>-78.40765380859375</c:v>
                      </c:pt>
                      <c:pt idx="14">
                        <c:v>-68.929847717285156</c:v>
                      </c:pt>
                      <c:pt idx="15">
                        <c:v>-61.098636627197266</c:v>
                      </c:pt>
                      <c:pt idx="16">
                        <c:v>-32.087100982666016</c:v>
                      </c:pt>
                      <c:pt idx="17">
                        <c:v>36.761440277099609</c:v>
                      </c:pt>
                      <c:pt idx="18">
                        <c:v>107.01795959472656</c:v>
                      </c:pt>
                      <c:pt idx="19">
                        <c:v>176.79277038574219</c:v>
                      </c:pt>
                      <c:pt idx="20">
                        <c:v>186.01467895507813</c:v>
                      </c:pt>
                      <c:pt idx="21">
                        <c:v>196.27769470214844</c:v>
                      </c:pt>
                      <c:pt idx="22">
                        <c:v>206.36766052246094</c:v>
                      </c:pt>
                      <c:pt idx="23">
                        <c:v>216.87889099121094</c:v>
                      </c:pt>
                      <c:pt idx="24">
                        <c:v>217.76071166992188</c:v>
                      </c:pt>
                      <c:pt idx="25">
                        <c:v>212.21745300292969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D85-4F70-B495-71D02F776A8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'6004'!$B$16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6">
                        <c:v>-66.331878662109375</c:v>
                      </c:pt>
                      <c:pt idx="7">
                        <c:v>-114.21283721923828</c:v>
                      </c:pt>
                      <c:pt idx="8">
                        <c:v>-121.28575134277344</c:v>
                      </c:pt>
                      <c:pt idx="9">
                        <c:v>-115.62874603271484</c:v>
                      </c:pt>
                      <c:pt idx="10">
                        <c:v>-107.73259735107422</c:v>
                      </c:pt>
                      <c:pt idx="11">
                        <c:v>-97.619773864746094</c:v>
                      </c:pt>
                      <c:pt idx="12">
                        <c:v>-84.716758728027344</c:v>
                      </c:pt>
                      <c:pt idx="13">
                        <c:v>-70.787063598632813</c:v>
                      </c:pt>
                      <c:pt idx="14">
                        <c:v>-55.864353179931641</c:v>
                      </c:pt>
                      <c:pt idx="15">
                        <c:v>-39.732681274414063</c:v>
                      </c:pt>
                      <c:pt idx="16">
                        <c:v>-22.796272277832031</c:v>
                      </c:pt>
                      <c:pt idx="17">
                        <c:v>-5.9601831436157227</c:v>
                      </c:pt>
                      <c:pt idx="18">
                        <c:v>34.429473876953125</c:v>
                      </c:pt>
                      <c:pt idx="19">
                        <c:v>105.37647247314453</c:v>
                      </c:pt>
                      <c:pt idx="20">
                        <c:v>177.73171997070313</c:v>
                      </c:pt>
                      <c:pt idx="21">
                        <c:v>246.12956237792969</c:v>
                      </c:pt>
                      <c:pt idx="22">
                        <c:v>267.76339721679688</c:v>
                      </c:pt>
                      <c:pt idx="23">
                        <c:v>289.2315673828125</c:v>
                      </c:pt>
                      <c:pt idx="24">
                        <c:v>311.51858520507813</c:v>
                      </c:pt>
                      <c:pt idx="25">
                        <c:v>334.680419921875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D85-4F70-B495-71D02F776A88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91469198217249E-2"/>
          <c:y val="0.88486686797799252"/>
          <c:w val="0.94749164763968674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4817854564555128E-2"/>
          <c:y val="0.11121321881510526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-11.665940284729004</c:v>
                </c:pt>
                <c:pt idx="1">
                  <c:v>-38.899188995361328</c:v>
                </c:pt>
                <c:pt idx="2">
                  <c:v>-62.67681884765625</c:v>
                </c:pt>
                <c:pt idx="3">
                  <c:v>-82.630332946777344</c:v>
                </c:pt>
                <c:pt idx="4">
                  <c:v>-98.81500244140625</c:v>
                </c:pt>
                <c:pt idx="5">
                  <c:v>-114.66507720947266</c:v>
                </c:pt>
                <c:pt idx="6">
                  <c:v>-125.97012329101563</c:v>
                </c:pt>
                <c:pt idx="7">
                  <c:v>-135.18234252929688</c:v>
                </c:pt>
                <c:pt idx="8">
                  <c:v>-143.29862976074219</c:v>
                </c:pt>
                <c:pt idx="9">
                  <c:v>-152.95907592773438</c:v>
                </c:pt>
                <c:pt idx="10">
                  <c:v>-155.91490173339844</c:v>
                </c:pt>
                <c:pt idx="11">
                  <c:v>-149.35612487792969</c:v>
                </c:pt>
                <c:pt idx="12">
                  <c:v>-142.14105224609375</c:v>
                </c:pt>
                <c:pt idx="13">
                  <c:v>-132.00877380371094</c:v>
                </c:pt>
                <c:pt idx="14">
                  <c:v>-120.17192840576172</c:v>
                </c:pt>
                <c:pt idx="15">
                  <c:v>-101.98434448242188</c:v>
                </c:pt>
                <c:pt idx="16">
                  <c:v>-34.556282043457031</c:v>
                </c:pt>
                <c:pt idx="17">
                  <c:v>34.280277252197266</c:v>
                </c:pt>
                <c:pt idx="18">
                  <c:v>104.52482604980469</c:v>
                </c:pt>
                <c:pt idx="19">
                  <c:v>127.92961883544922</c:v>
                </c:pt>
                <c:pt idx="20">
                  <c:v>141.15225219726563</c:v>
                </c:pt>
                <c:pt idx="21">
                  <c:v>154.61477661132813</c:v>
                </c:pt>
                <c:pt idx="22">
                  <c:v>157.07087707519531</c:v>
                </c:pt>
                <c:pt idx="23">
                  <c:v>150.93331909179688</c:v>
                </c:pt>
                <c:pt idx="24">
                  <c:v>146.32586669921875</c:v>
                </c:pt>
                <c:pt idx="25">
                  <c:v>139.32044982910156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A-4C25-9505-EEDEC8EA132E}"/>
            </c:ext>
          </c:extLst>
        </c:ser>
        <c:ser>
          <c:idx val="2"/>
          <c:order val="2"/>
          <c:tx>
            <c:strRef>
              <c:f>'6004'!$B$13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'6004'!$C$13:$AB$13</c:f>
              <c:numCache>
                <c:formatCode>0.000</c:formatCode>
                <c:ptCount val="26"/>
                <c:pt idx="0">
                  <c:v>211.3076171875</c:v>
                </c:pt>
                <c:pt idx="1">
                  <c:v>149.65678405761719</c:v>
                </c:pt>
                <c:pt idx="2">
                  <c:v>105.27187347412109</c:v>
                </c:pt>
                <c:pt idx="3">
                  <c:v>69.417877197265625</c:v>
                </c:pt>
                <c:pt idx="4">
                  <c:v>38.442024230957031</c:v>
                </c:pt>
                <c:pt idx="5">
                  <c:v>13.10764217376709</c:v>
                </c:pt>
                <c:pt idx="6">
                  <c:v>-8.8427896499633789</c:v>
                </c:pt>
                <c:pt idx="7">
                  <c:v>-29.188913345336914</c:v>
                </c:pt>
                <c:pt idx="8">
                  <c:v>-45.257301330566406</c:v>
                </c:pt>
                <c:pt idx="9">
                  <c:v>-59.122806549072266</c:v>
                </c:pt>
                <c:pt idx="10">
                  <c:v>-73.26287841796875</c:v>
                </c:pt>
                <c:pt idx="11">
                  <c:v>-86.250236511230469</c:v>
                </c:pt>
                <c:pt idx="12">
                  <c:v>-82.719047546386719</c:v>
                </c:pt>
                <c:pt idx="13">
                  <c:v>-78.40765380859375</c:v>
                </c:pt>
                <c:pt idx="14">
                  <c:v>-68.929847717285156</c:v>
                </c:pt>
                <c:pt idx="15">
                  <c:v>-61.098636627197266</c:v>
                </c:pt>
                <c:pt idx="16">
                  <c:v>-32.087100982666016</c:v>
                </c:pt>
                <c:pt idx="17">
                  <c:v>36.761440277099609</c:v>
                </c:pt>
                <c:pt idx="18">
                  <c:v>107.01795959472656</c:v>
                </c:pt>
                <c:pt idx="19">
                  <c:v>176.79277038574219</c:v>
                </c:pt>
                <c:pt idx="20">
                  <c:v>186.01467895507813</c:v>
                </c:pt>
                <c:pt idx="21">
                  <c:v>196.27769470214844</c:v>
                </c:pt>
                <c:pt idx="22">
                  <c:v>206.36766052246094</c:v>
                </c:pt>
                <c:pt idx="23">
                  <c:v>216.87889099121094</c:v>
                </c:pt>
                <c:pt idx="24">
                  <c:v>217.76071166992188</c:v>
                </c:pt>
                <c:pt idx="25">
                  <c:v>212.21745300292969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A-4C25-9505-EEDEC8EA132E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4">
                  <c:v>-154.32801818847656</c:v>
                </c:pt>
                <c:pt idx="5">
                  <c:v>-194.71345520019531</c:v>
                </c:pt>
                <c:pt idx="6">
                  <c:v>-208.39665222167969</c:v>
                </c:pt>
                <c:pt idx="7">
                  <c:v>-204.92518615722656</c:v>
                </c:pt>
                <c:pt idx="8">
                  <c:v>-196.83250427246094</c:v>
                </c:pt>
                <c:pt idx="9">
                  <c:v>-187.63885498046875</c:v>
                </c:pt>
                <c:pt idx="10">
                  <c:v>-175.68971252441406</c:v>
                </c:pt>
                <c:pt idx="11">
                  <c:v>-161.96478271484375</c:v>
                </c:pt>
                <c:pt idx="12">
                  <c:v>-147.09286499023438</c:v>
                </c:pt>
                <c:pt idx="13">
                  <c:v>-131.22132873535156</c:v>
                </c:pt>
                <c:pt idx="14">
                  <c:v>-114.75957489013672</c:v>
                </c:pt>
                <c:pt idx="15">
                  <c:v>-98.250541687011719</c:v>
                </c:pt>
                <c:pt idx="16">
                  <c:v>-81.494354248046875</c:v>
                </c:pt>
                <c:pt idx="17">
                  <c:v>-38.584068298339844</c:v>
                </c:pt>
                <c:pt idx="18">
                  <c:v>30.928668975830078</c:v>
                </c:pt>
                <c:pt idx="19">
                  <c:v>101.84980773925781</c:v>
                </c:pt>
                <c:pt idx="20">
                  <c:v>165.93510437011719</c:v>
                </c:pt>
                <c:pt idx="21">
                  <c:v>187.63931274414063</c:v>
                </c:pt>
                <c:pt idx="22">
                  <c:v>216.25318908691406</c:v>
                </c:pt>
                <c:pt idx="23">
                  <c:v>248.65188598632813</c:v>
                </c:pt>
                <c:pt idx="24">
                  <c:v>279.36187744140625</c:v>
                </c:pt>
                <c:pt idx="25">
                  <c:v>309.17965698242188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0A-4C25-9505-EEDEC8EA132E}"/>
            </c:ext>
          </c:extLst>
        </c:ser>
        <c:ser>
          <c:idx val="5"/>
          <c:order val="5"/>
          <c:tx>
            <c:strRef>
              <c:f>'6004'!$B$16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'6004'!$C$16:$AB$16</c:f>
              <c:numCache>
                <c:formatCode>0.000</c:formatCode>
                <c:ptCount val="26"/>
                <c:pt idx="6">
                  <c:v>-66.331878662109375</c:v>
                </c:pt>
                <c:pt idx="7">
                  <c:v>-114.21283721923828</c:v>
                </c:pt>
                <c:pt idx="8">
                  <c:v>-121.28575134277344</c:v>
                </c:pt>
                <c:pt idx="9">
                  <c:v>-115.62874603271484</c:v>
                </c:pt>
                <c:pt idx="10">
                  <c:v>-107.73259735107422</c:v>
                </c:pt>
                <c:pt idx="11">
                  <c:v>-97.619773864746094</c:v>
                </c:pt>
                <c:pt idx="12">
                  <c:v>-84.716758728027344</c:v>
                </c:pt>
                <c:pt idx="13">
                  <c:v>-70.787063598632813</c:v>
                </c:pt>
                <c:pt idx="14">
                  <c:v>-55.864353179931641</c:v>
                </c:pt>
                <c:pt idx="15">
                  <c:v>-39.732681274414063</c:v>
                </c:pt>
                <c:pt idx="16">
                  <c:v>-22.796272277832031</c:v>
                </c:pt>
                <c:pt idx="17">
                  <c:v>-5.9601831436157227</c:v>
                </c:pt>
                <c:pt idx="18">
                  <c:v>34.429473876953125</c:v>
                </c:pt>
                <c:pt idx="19">
                  <c:v>105.37647247314453</c:v>
                </c:pt>
                <c:pt idx="20">
                  <c:v>177.73171997070313</c:v>
                </c:pt>
                <c:pt idx="21">
                  <c:v>246.12956237792969</c:v>
                </c:pt>
                <c:pt idx="22">
                  <c:v>267.76339721679688</c:v>
                </c:pt>
                <c:pt idx="23">
                  <c:v>289.2315673828125</c:v>
                </c:pt>
                <c:pt idx="24">
                  <c:v>311.51858520507813</c:v>
                </c:pt>
                <c:pt idx="25">
                  <c:v>334.680419921875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0A-4C25-9505-EEDEC8EA1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'6004'!$B$12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39.261131286621094</c:v>
                      </c:pt>
                      <c:pt idx="1">
                        <c:v>-6.7702608108520508</c:v>
                      </c:pt>
                      <c:pt idx="2">
                        <c:v>-32.653854370117188</c:v>
                      </c:pt>
                      <c:pt idx="3">
                        <c:v>-56.300090789794922</c:v>
                      </c:pt>
                      <c:pt idx="4">
                        <c:v>-75.452178955078125</c:v>
                      </c:pt>
                      <c:pt idx="5">
                        <c:v>-91.193519592285156</c:v>
                      </c:pt>
                      <c:pt idx="6">
                        <c:v>-105.28204345703125</c:v>
                      </c:pt>
                      <c:pt idx="7">
                        <c:v>-115.79365539550781</c:v>
                      </c:pt>
                      <c:pt idx="8">
                        <c:v>-124.582275390625</c:v>
                      </c:pt>
                      <c:pt idx="9">
                        <c:v>-134.16954040527344</c:v>
                      </c:pt>
                      <c:pt idx="10">
                        <c:v>-143.66203308105469</c:v>
                      </c:pt>
                      <c:pt idx="11">
                        <c:v>-139.42568969726563</c:v>
                      </c:pt>
                      <c:pt idx="12">
                        <c:v>-132.31208801269531</c:v>
                      </c:pt>
                      <c:pt idx="13">
                        <c:v>-124.35079956054688</c:v>
                      </c:pt>
                      <c:pt idx="14">
                        <c:v>-110.44316101074219</c:v>
                      </c:pt>
                      <c:pt idx="15">
                        <c:v>-101.50489807128906</c:v>
                      </c:pt>
                      <c:pt idx="16">
                        <c:v>-34.072872161865234</c:v>
                      </c:pt>
                      <c:pt idx="17">
                        <c:v>34.767704010009766</c:v>
                      </c:pt>
                      <c:pt idx="18">
                        <c:v>105.01632690429688</c:v>
                      </c:pt>
                      <c:pt idx="19">
                        <c:v>137.87620544433594</c:v>
                      </c:pt>
                      <c:pt idx="20">
                        <c:v>151.0863037109375</c:v>
                      </c:pt>
                      <c:pt idx="21">
                        <c:v>164.72627258300781</c:v>
                      </c:pt>
                      <c:pt idx="22">
                        <c:v>176.93988037109375</c:v>
                      </c:pt>
                      <c:pt idx="23">
                        <c:v>169.98025512695313</c:v>
                      </c:pt>
                      <c:pt idx="24">
                        <c:v>166.3375244140625</c:v>
                      </c:pt>
                      <c:pt idx="25">
                        <c:v>157.72421264648438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80A-4C25-9505-EEDEC8EA13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'6004'!$B$15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9">
                        <c:v>-94.223426818847656</c:v>
                      </c:pt>
                      <c:pt idx="10">
                        <c:v>-104.41280364990234</c:v>
                      </c:pt>
                      <c:pt idx="11">
                        <c:v>-103.2760009765625</c:v>
                      </c:pt>
                      <c:pt idx="12">
                        <c:v>-93.26239013671875</c:v>
                      </c:pt>
                      <c:pt idx="13">
                        <c:v>-81.791305541992188</c:v>
                      </c:pt>
                      <c:pt idx="14">
                        <c:v>-68.577186584472656</c:v>
                      </c:pt>
                      <c:pt idx="15">
                        <c:v>-54.011131286621094</c:v>
                      </c:pt>
                      <c:pt idx="16">
                        <c:v>-39.153583526611328</c:v>
                      </c:pt>
                      <c:pt idx="17">
                        <c:v>-23.697668075561523</c:v>
                      </c:pt>
                      <c:pt idx="18">
                        <c:v>33.337478637695313</c:v>
                      </c:pt>
                      <c:pt idx="19">
                        <c:v>104.27098083496094</c:v>
                      </c:pt>
                      <c:pt idx="20">
                        <c:v>176.61325073242188</c:v>
                      </c:pt>
                      <c:pt idx="21">
                        <c:v>227.00715637207031</c:v>
                      </c:pt>
                      <c:pt idx="22">
                        <c:v>247.62216186523438</c:v>
                      </c:pt>
                      <c:pt idx="23">
                        <c:v>268.5504150390625</c:v>
                      </c:pt>
                      <c:pt idx="24">
                        <c:v>288.25735473632813</c:v>
                      </c:pt>
                      <c:pt idx="25">
                        <c:v>309.17965698242188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80A-4C25-9505-EEDEC8EA13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316750284391501E-2"/>
          <c:y val="0.88486686797799252"/>
          <c:w val="0.94411655394429528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0">
                  <c:v>220.13304138183594</c:v>
                </c:pt>
                <c:pt idx="1">
                  <c:v>140.13981628417969</c:v>
                </c:pt>
                <c:pt idx="2">
                  <c:v>73.533241271972656</c:v>
                </c:pt>
                <c:pt idx="3">
                  <c:v>12.580448150634766</c:v>
                </c:pt>
                <c:pt idx="4">
                  <c:v>-31.827672958374023</c:v>
                </c:pt>
                <c:pt idx="5">
                  <c:v>-64.952835083007813</c:v>
                </c:pt>
                <c:pt idx="6">
                  <c:v>-93.738899230957031</c:v>
                </c:pt>
                <c:pt idx="7">
                  <c:v>-118.11557769775391</c:v>
                </c:pt>
                <c:pt idx="8">
                  <c:v>-138.06085205078125</c:v>
                </c:pt>
                <c:pt idx="9">
                  <c:v>-156.82746887207031</c:v>
                </c:pt>
                <c:pt idx="10">
                  <c:v>-170.68745422363281</c:v>
                </c:pt>
                <c:pt idx="11">
                  <c:v>-181.11576843261719</c:v>
                </c:pt>
                <c:pt idx="12">
                  <c:v>-191.57368469238281</c:v>
                </c:pt>
                <c:pt idx="13">
                  <c:v>-198.79344177246094</c:v>
                </c:pt>
                <c:pt idx="14">
                  <c:v>-184.8541259765625</c:v>
                </c:pt>
                <c:pt idx="15">
                  <c:v>-160.57894897460938</c:v>
                </c:pt>
                <c:pt idx="16">
                  <c:v>-113.69932556152344</c:v>
                </c:pt>
                <c:pt idx="17">
                  <c:v>1.6869330406188965</c:v>
                </c:pt>
                <c:pt idx="18">
                  <c:v>119.49589538574219</c:v>
                </c:pt>
                <c:pt idx="19">
                  <c:v>170.46478271484375</c:v>
                </c:pt>
                <c:pt idx="20">
                  <c:v>181.20077514648438</c:v>
                </c:pt>
                <c:pt idx="21">
                  <c:v>174.77059936523438</c:v>
                </c:pt>
                <c:pt idx="22">
                  <c:v>166.39752197265625</c:v>
                </c:pt>
                <c:pt idx="23">
                  <c:v>158.11903381347656</c:v>
                </c:pt>
                <c:pt idx="24">
                  <c:v>148.52186584472656</c:v>
                </c:pt>
                <c:pt idx="25">
                  <c:v>136.32562255859375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0-4C85-933B-B45521BE0FB1}"/>
            </c:ext>
          </c:extLst>
        </c:ser>
        <c:ser>
          <c:idx val="1"/>
          <c:order val="1"/>
          <c:tx>
            <c:strRef>
              <c:f>'6005'!$B$12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'6005'!$C$12:$AB$12</c:f>
              <c:numCache>
                <c:formatCode>0.000</c:formatCode>
                <c:ptCount val="26"/>
                <c:pt idx="1">
                  <c:v>207.62718200683594</c:v>
                </c:pt>
                <c:pt idx="2">
                  <c:v>130.64068603515625</c:v>
                </c:pt>
                <c:pt idx="3">
                  <c:v>59.845001220703125</c:v>
                </c:pt>
                <c:pt idx="4">
                  <c:v>3.8620657920837402</c:v>
                </c:pt>
                <c:pt idx="5">
                  <c:v>-32.328762054443359</c:v>
                </c:pt>
                <c:pt idx="6">
                  <c:v>-63.906635284423828</c:v>
                </c:pt>
                <c:pt idx="7">
                  <c:v>-90.7938232421875</c:v>
                </c:pt>
                <c:pt idx="8">
                  <c:v>-111.9937744140625</c:v>
                </c:pt>
                <c:pt idx="9">
                  <c:v>-131.82279968261719</c:v>
                </c:pt>
                <c:pt idx="10">
                  <c:v>-147.47743225097656</c:v>
                </c:pt>
                <c:pt idx="11">
                  <c:v>-159.17510986328125</c:v>
                </c:pt>
                <c:pt idx="12">
                  <c:v>-170.30364990234375</c:v>
                </c:pt>
                <c:pt idx="13">
                  <c:v>-178.5443115234375</c:v>
                </c:pt>
                <c:pt idx="14">
                  <c:v>-171.75497436523438</c:v>
                </c:pt>
                <c:pt idx="15">
                  <c:v>-147.655517578125</c:v>
                </c:pt>
                <c:pt idx="16">
                  <c:v>-112.96134948730469</c:v>
                </c:pt>
                <c:pt idx="17">
                  <c:v>2.4657611846923828</c:v>
                </c:pt>
                <c:pt idx="18">
                  <c:v>120.31749725341797</c:v>
                </c:pt>
                <c:pt idx="19">
                  <c:v>183.51805114746094</c:v>
                </c:pt>
                <c:pt idx="20">
                  <c:v>201.83767700195313</c:v>
                </c:pt>
                <c:pt idx="21">
                  <c:v>195.50733947753906</c:v>
                </c:pt>
                <c:pt idx="22">
                  <c:v>187.03103637695313</c:v>
                </c:pt>
                <c:pt idx="23">
                  <c:v>177.25631713867188</c:v>
                </c:pt>
                <c:pt idx="24">
                  <c:v>165.78935241699219</c:v>
                </c:pt>
                <c:pt idx="25">
                  <c:v>151.16009521484375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0-4C85-933B-B45521BE0FB1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2">
                  <c:v>220.97361755371094</c:v>
                </c:pt>
                <c:pt idx="3">
                  <c:v>57.708473205566406</c:v>
                </c:pt>
                <c:pt idx="4">
                  <c:v>-49.696403503417969</c:v>
                </c:pt>
                <c:pt idx="5">
                  <c:v>-128.30166625976563</c:v>
                </c:pt>
                <c:pt idx="6">
                  <c:v>-176.48004150390625</c:v>
                </c:pt>
                <c:pt idx="7">
                  <c:v>-212.85171508789063</c:v>
                </c:pt>
                <c:pt idx="8">
                  <c:v>-220.8280029296875</c:v>
                </c:pt>
                <c:pt idx="9">
                  <c:v>-215.81369018554688</c:v>
                </c:pt>
                <c:pt idx="10">
                  <c:v>-205.57868957519531</c:v>
                </c:pt>
                <c:pt idx="11">
                  <c:v>-192.47271728515625</c:v>
                </c:pt>
                <c:pt idx="12">
                  <c:v>-175.76268005371094</c:v>
                </c:pt>
                <c:pt idx="13">
                  <c:v>-157.49154663085938</c:v>
                </c:pt>
                <c:pt idx="14">
                  <c:v>-137.26231384277344</c:v>
                </c:pt>
                <c:pt idx="15">
                  <c:v>-115.25044250488281</c:v>
                </c:pt>
                <c:pt idx="16">
                  <c:v>-94.125007629394531</c:v>
                </c:pt>
                <c:pt idx="17">
                  <c:v>-45.863754272460938</c:v>
                </c:pt>
                <c:pt idx="18">
                  <c:v>53.526805877685547</c:v>
                </c:pt>
                <c:pt idx="19">
                  <c:v>157.89445495605469</c:v>
                </c:pt>
                <c:pt idx="20">
                  <c:v>228.69927978515625</c:v>
                </c:pt>
                <c:pt idx="21">
                  <c:v>283.6453857421875</c:v>
                </c:pt>
                <c:pt idx="22">
                  <c:v>337.87530517578125</c:v>
                </c:pt>
                <c:pt idx="23">
                  <c:v>387.83981323242188</c:v>
                </c:pt>
                <c:pt idx="24">
                  <c:v>429.63357543945313</c:v>
                </c:pt>
                <c:pt idx="25">
                  <c:v>459.31295776367188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10-4C85-933B-B45521BE0FB1}"/>
            </c:ext>
          </c:extLst>
        </c:ser>
        <c:ser>
          <c:idx val="4"/>
          <c:order val="4"/>
          <c:tx>
            <c:strRef>
              <c:f>'6005'!$B$15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'6005'!$C$15:$AB$15</c:f>
              <c:numCache>
                <c:formatCode>0.000</c:formatCode>
                <c:ptCount val="26"/>
                <c:pt idx="9">
                  <c:v>-61.355484008789063</c:v>
                </c:pt>
                <c:pt idx="10">
                  <c:v>-92.716499328613281</c:v>
                </c:pt>
                <c:pt idx="11">
                  <c:v>-99.034942626953125</c:v>
                </c:pt>
                <c:pt idx="12">
                  <c:v>-95.7698974609375</c:v>
                </c:pt>
                <c:pt idx="13">
                  <c:v>-83.996788024902344</c:v>
                </c:pt>
                <c:pt idx="14">
                  <c:v>-70.038864135742188</c:v>
                </c:pt>
                <c:pt idx="15">
                  <c:v>-53.082889556884766</c:v>
                </c:pt>
                <c:pt idx="16">
                  <c:v>-35.716236114501953</c:v>
                </c:pt>
                <c:pt idx="17">
                  <c:v>-1.223546028137207</c:v>
                </c:pt>
                <c:pt idx="18">
                  <c:v>96.161750793457031</c:v>
                </c:pt>
                <c:pt idx="19">
                  <c:v>196.39761352539063</c:v>
                </c:pt>
                <c:pt idx="20">
                  <c:v>248.16989135742188</c:v>
                </c:pt>
                <c:pt idx="21">
                  <c:v>283.6453857421875</c:v>
                </c:pt>
                <c:pt idx="22">
                  <c:v>337.87530517578125</c:v>
                </c:pt>
                <c:pt idx="23">
                  <c:v>387.83987426757813</c:v>
                </c:pt>
                <c:pt idx="24">
                  <c:v>429.63357543945313</c:v>
                </c:pt>
                <c:pt idx="25">
                  <c:v>459.31320190429688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10-4C85-933B-B45521BE0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'6005'!$B$13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">
                        <c:v>310.42425537109375</c:v>
                      </c:pt>
                      <c:pt idx="2">
                        <c:v>254.5418701171875</c:v>
                      </c:pt>
                      <c:pt idx="3">
                        <c:v>197.43826293945313</c:v>
                      </c:pt>
                      <c:pt idx="4">
                        <c:v>144.88034057617188</c:v>
                      </c:pt>
                      <c:pt idx="5">
                        <c:v>97.605171203613281</c:v>
                      </c:pt>
                      <c:pt idx="6">
                        <c:v>57.250572204589844</c:v>
                      </c:pt>
                      <c:pt idx="7">
                        <c:v>22.87519645690918</c:v>
                      </c:pt>
                      <c:pt idx="8">
                        <c:v>-5.9507045745849609</c:v>
                      </c:pt>
                      <c:pt idx="9">
                        <c:v>-32.861747741699219</c:v>
                      </c:pt>
                      <c:pt idx="10">
                        <c:v>-55.84283447265625</c:v>
                      </c:pt>
                      <c:pt idx="11">
                        <c:v>-74.161750793457031</c:v>
                      </c:pt>
                      <c:pt idx="12">
                        <c:v>-92.052597045898438</c:v>
                      </c:pt>
                      <c:pt idx="13">
                        <c:v>-106.63185119628906</c:v>
                      </c:pt>
                      <c:pt idx="14">
                        <c:v>-103.03205108642578</c:v>
                      </c:pt>
                      <c:pt idx="15">
                        <c:v>-84.833053588867188</c:v>
                      </c:pt>
                      <c:pt idx="16">
                        <c:v>-74.469169616699219</c:v>
                      </c:pt>
                      <c:pt idx="17">
                        <c:v>39.519397735595703</c:v>
                      </c:pt>
                      <c:pt idx="18">
                        <c:v>156.69235229492188</c:v>
                      </c:pt>
                      <c:pt idx="19">
                        <c:v>232.93075561523438</c:v>
                      </c:pt>
                      <c:pt idx="20">
                        <c:v>249.20170593261719</c:v>
                      </c:pt>
                      <c:pt idx="21">
                        <c:v>247.60055541992188</c:v>
                      </c:pt>
                      <c:pt idx="22">
                        <c:v>241.07624816894531</c:v>
                      </c:pt>
                      <c:pt idx="23">
                        <c:v>230.70881652832031</c:v>
                      </c:pt>
                      <c:pt idx="24">
                        <c:v>220.49754333496094</c:v>
                      </c:pt>
                      <c:pt idx="25">
                        <c:v>206.89472961425781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810-4C85-933B-B45521BE0FB1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'6005'!$B$16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'6005'!$C$16:$W$16</c15:sqref>
                        </c15:formulaRef>
                      </c:ext>
                    </c:extLst>
                    <c:numCache>
                      <c:formatCode>0.000</c:formatCode>
                      <c:ptCount val="21"/>
                      <c:pt idx="4">
                        <c:v>168.77644348144531</c:v>
                      </c:pt>
                      <c:pt idx="5">
                        <c:v>31.300205230712891</c:v>
                      </c:pt>
                      <c:pt idx="6">
                        <c:v>-49.379421234130859</c:v>
                      </c:pt>
                      <c:pt idx="7">
                        <c:v>-99.895545959472656</c:v>
                      </c:pt>
                      <c:pt idx="8">
                        <c:v>-118.49958801269531</c:v>
                      </c:pt>
                      <c:pt idx="9">
                        <c:v>-119.43476104736328</c:v>
                      </c:pt>
                      <c:pt idx="10">
                        <c:v>-113.17447662353516</c:v>
                      </c:pt>
                      <c:pt idx="11">
                        <c:v>-103.22441864013672</c:v>
                      </c:pt>
                      <c:pt idx="12">
                        <c:v>-88.525184631347656</c:v>
                      </c:pt>
                      <c:pt idx="13">
                        <c:v>-72.157379150390625</c:v>
                      </c:pt>
                      <c:pt idx="14">
                        <c:v>-54.210872650146484</c:v>
                      </c:pt>
                      <c:pt idx="15">
                        <c:v>-34.331142425537109</c:v>
                      </c:pt>
                      <c:pt idx="16">
                        <c:v>-13.567024230957031</c:v>
                      </c:pt>
                      <c:pt idx="17">
                        <c:v>19.477817535400391</c:v>
                      </c:pt>
                      <c:pt idx="18">
                        <c:v>117.23185729980469</c:v>
                      </c:pt>
                      <c:pt idx="19">
                        <c:v>217.42823791503906</c:v>
                      </c:pt>
                      <c:pt idx="20">
                        <c:v>280.12744140625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810-4C85-933B-B45521BE0FB1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0">
                  <c:v>220.13304138183594</c:v>
                </c:pt>
                <c:pt idx="1">
                  <c:v>140.13981628417969</c:v>
                </c:pt>
                <c:pt idx="2">
                  <c:v>73.533241271972656</c:v>
                </c:pt>
                <c:pt idx="3">
                  <c:v>12.580448150634766</c:v>
                </c:pt>
                <c:pt idx="4">
                  <c:v>-31.827672958374023</c:v>
                </c:pt>
                <c:pt idx="5">
                  <c:v>-64.952835083007813</c:v>
                </c:pt>
                <c:pt idx="6">
                  <c:v>-93.738899230957031</c:v>
                </c:pt>
                <c:pt idx="7">
                  <c:v>-118.11557769775391</c:v>
                </c:pt>
                <c:pt idx="8">
                  <c:v>-138.06085205078125</c:v>
                </c:pt>
                <c:pt idx="9">
                  <c:v>-156.82746887207031</c:v>
                </c:pt>
                <c:pt idx="10">
                  <c:v>-170.68745422363281</c:v>
                </c:pt>
                <c:pt idx="11">
                  <c:v>-181.11576843261719</c:v>
                </c:pt>
                <c:pt idx="12">
                  <c:v>-191.57368469238281</c:v>
                </c:pt>
                <c:pt idx="13">
                  <c:v>-198.79344177246094</c:v>
                </c:pt>
                <c:pt idx="14">
                  <c:v>-184.8541259765625</c:v>
                </c:pt>
                <c:pt idx="15">
                  <c:v>-160.57894897460938</c:v>
                </c:pt>
                <c:pt idx="16">
                  <c:v>-113.69932556152344</c:v>
                </c:pt>
                <c:pt idx="17">
                  <c:v>1.6869330406188965</c:v>
                </c:pt>
                <c:pt idx="18">
                  <c:v>119.49589538574219</c:v>
                </c:pt>
                <c:pt idx="19">
                  <c:v>170.46478271484375</c:v>
                </c:pt>
                <c:pt idx="20">
                  <c:v>181.20077514648438</c:v>
                </c:pt>
                <c:pt idx="21">
                  <c:v>174.77059936523438</c:v>
                </c:pt>
                <c:pt idx="22">
                  <c:v>166.39752197265625</c:v>
                </c:pt>
                <c:pt idx="23">
                  <c:v>158.11903381347656</c:v>
                </c:pt>
                <c:pt idx="24">
                  <c:v>148.52186584472656</c:v>
                </c:pt>
                <c:pt idx="25">
                  <c:v>136.32562255859375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F1-4F53-A255-C62C4EA6D48E}"/>
            </c:ext>
          </c:extLst>
        </c:ser>
        <c:ser>
          <c:idx val="2"/>
          <c:order val="2"/>
          <c:tx>
            <c:strRef>
              <c:f>'6005'!$B$13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'6005'!$C$13:$AB$13</c:f>
              <c:numCache>
                <c:formatCode>0.000</c:formatCode>
                <c:ptCount val="26"/>
                <c:pt idx="1">
                  <c:v>310.42425537109375</c:v>
                </c:pt>
                <c:pt idx="2">
                  <c:v>254.5418701171875</c:v>
                </c:pt>
                <c:pt idx="3">
                  <c:v>197.43826293945313</c:v>
                </c:pt>
                <c:pt idx="4">
                  <c:v>144.88034057617188</c:v>
                </c:pt>
                <c:pt idx="5">
                  <c:v>97.605171203613281</c:v>
                </c:pt>
                <c:pt idx="6">
                  <c:v>57.250572204589844</c:v>
                </c:pt>
                <c:pt idx="7">
                  <c:v>22.87519645690918</c:v>
                </c:pt>
                <c:pt idx="8">
                  <c:v>-5.9507045745849609</c:v>
                </c:pt>
                <c:pt idx="9">
                  <c:v>-32.861747741699219</c:v>
                </c:pt>
                <c:pt idx="10">
                  <c:v>-55.84283447265625</c:v>
                </c:pt>
                <c:pt idx="11">
                  <c:v>-74.161750793457031</c:v>
                </c:pt>
                <c:pt idx="12">
                  <c:v>-92.052597045898438</c:v>
                </c:pt>
                <c:pt idx="13">
                  <c:v>-106.63185119628906</c:v>
                </c:pt>
                <c:pt idx="14">
                  <c:v>-103.03205108642578</c:v>
                </c:pt>
                <c:pt idx="15">
                  <c:v>-84.833053588867188</c:v>
                </c:pt>
                <c:pt idx="16">
                  <c:v>-74.469169616699219</c:v>
                </c:pt>
                <c:pt idx="17">
                  <c:v>39.519397735595703</c:v>
                </c:pt>
                <c:pt idx="18">
                  <c:v>156.69235229492188</c:v>
                </c:pt>
                <c:pt idx="19">
                  <c:v>232.93075561523438</c:v>
                </c:pt>
                <c:pt idx="20">
                  <c:v>249.20170593261719</c:v>
                </c:pt>
                <c:pt idx="21">
                  <c:v>247.60055541992188</c:v>
                </c:pt>
                <c:pt idx="22">
                  <c:v>241.07624816894531</c:v>
                </c:pt>
                <c:pt idx="23">
                  <c:v>230.70881652832031</c:v>
                </c:pt>
                <c:pt idx="24">
                  <c:v>220.49754333496094</c:v>
                </c:pt>
                <c:pt idx="25">
                  <c:v>206.89472961425781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F1-4F53-A255-C62C4EA6D48E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2">
                  <c:v>220.97361755371094</c:v>
                </c:pt>
                <c:pt idx="3">
                  <c:v>57.708473205566406</c:v>
                </c:pt>
                <c:pt idx="4">
                  <c:v>-49.696403503417969</c:v>
                </c:pt>
                <c:pt idx="5">
                  <c:v>-128.30166625976563</c:v>
                </c:pt>
                <c:pt idx="6">
                  <c:v>-176.48004150390625</c:v>
                </c:pt>
                <c:pt idx="7">
                  <c:v>-212.85171508789063</c:v>
                </c:pt>
                <c:pt idx="8">
                  <c:v>-220.8280029296875</c:v>
                </c:pt>
                <c:pt idx="9">
                  <c:v>-215.81369018554688</c:v>
                </c:pt>
                <c:pt idx="10">
                  <c:v>-205.57868957519531</c:v>
                </c:pt>
                <c:pt idx="11">
                  <c:v>-192.47271728515625</c:v>
                </c:pt>
                <c:pt idx="12">
                  <c:v>-175.76268005371094</c:v>
                </c:pt>
                <c:pt idx="13">
                  <c:v>-157.49154663085938</c:v>
                </c:pt>
                <c:pt idx="14">
                  <c:v>-137.26231384277344</c:v>
                </c:pt>
                <c:pt idx="15">
                  <c:v>-115.25044250488281</c:v>
                </c:pt>
                <c:pt idx="16">
                  <c:v>-94.125007629394531</c:v>
                </c:pt>
                <c:pt idx="17">
                  <c:v>-45.863754272460938</c:v>
                </c:pt>
                <c:pt idx="18">
                  <c:v>53.526805877685547</c:v>
                </c:pt>
                <c:pt idx="19">
                  <c:v>157.89445495605469</c:v>
                </c:pt>
                <c:pt idx="20">
                  <c:v>228.69927978515625</c:v>
                </c:pt>
                <c:pt idx="21">
                  <c:v>283.6453857421875</c:v>
                </c:pt>
                <c:pt idx="22">
                  <c:v>337.87530517578125</c:v>
                </c:pt>
                <c:pt idx="23">
                  <c:v>387.83981323242188</c:v>
                </c:pt>
                <c:pt idx="24">
                  <c:v>429.63357543945313</c:v>
                </c:pt>
                <c:pt idx="25">
                  <c:v>459.31295776367188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F1-4F53-A255-C62C4EA6D48E}"/>
            </c:ext>
          </c:extLst>
        </c:ser>
        <c:ser>
          <c:idx val="5"/>
          <c:order val="5"/>
          <c:tx>
            <c:strRef>
              <c:f>'6005'!$B$16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'6005'!$C$16:$W$16</c:f>
              <c:numCache>
                <c:formatCode>0.000</c:formatCode>
                <c:ptCount val="21"/>
                <c:pt idx="4">
                  <c:v>168.77644348144531</c:v>
                </c:pt>
                <c:pt idx="5">
                  <c:v>31.300205230712891</c:v>
                </c:pt>
                <c:pt idx="6">
                  <c:v>-49.379421234130859</c:v>
                </c:pt>
                <c:pt idx="7">
                  <c:v>-99.895545959472656</c:v>
                </c:pt>
                <c:pt idx="8">
                  <c:v>-118.49958801269531</c:v>
                </c:pt>
                <c:pt idx="9">
                  <c:v>-119.43476104736328</c:v>
                </c:pt>
                <c:pt idx="10">
                  <c:v>-113.17447662353516</c:v>
                </c:pt>
                <c:pt idx="11">
                  <c:v>-103.22441864013672</c:v>
                </c:pt>
                <c:pt idx="12">
                  <c:v>-88.525184631347656</c:v>
                </c:pt>
                <c:pt idx="13">
                  <c:v>-72.157379150390625</c:v>
                </c:pt>
                <c:pt idx="14">
                  <c:v>-54.210872650146484</c:v>
                </c:pt>
                <c:pt idx="15">
                  <c:v>-34.331142425537109</c:v>
                </c:pt>
                <c:pt idx="16">
                  <c:v>-13.567024230957031</c:v>
                </c:pt>
                <c:pt idx="17">
                  <c:v>19.477817535400391</c:v>
                </c:pt>
                <c:pt idx="18">
                  <c:v>117.23185729980469</c:v>
                </c:pt>
                <c:pt idx="19">
                  <c:v>217.42823791503906</c:v>
                </c:pt>
                <c:pt idx="20">
                  <c:v>280.12744140625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F1-4F53-A255-C62C4EA6D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'6005'!$B$12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">
                        <c:v>207.62718200683594</c:v>
                      </c:pt>
                      <c:pt idx="2">
                        <c:v>130.64068603515625</c:v>
                      </c:pt>
                      <c:pt idx="3">
                        <c:v>59.845001220703125</c:v>
                      </c:pt>
                      <c:pt idx="4">
                        <c:v>3.8620657920837402</c:v>
                      </c:pt>
                      <c:pt idx="5">
                        <c:v>-32.328762054443359</c:v>
                      </c:pt>
                      <c:pt idx="6">
                        <c:v>-63.906635284423828</c:v>
                      </c:pt>
                      <c:pt idx="7">
                        <c:v>-90.7938232421875</c:v>
                      </c:pt>
                      <c:pt idx="8">
                        <c:v>-111.9937744140625</c:v>
                      </c:pt>
                      <c:pt idx="9">
                        <c:v>-131.82279968261719</c:v>
                      </c:pt>
                      <c:pt idx="10">
                        <c:v>-147.47743225097656</c:v>
                      </c:pt>
                      <c:pt idx="11">
                        <c:v>-159.17510986328125</c:v>
                      </c:pt>
                      <c:pt idx="12">
                        <c:v>-170.30364990234375</c:v>
                      </c:pt>
                      <c:pt idx="13">
                        <c:v>-178.5443115234375</c:v>
                      </c:pt>
                      <c:pt idx="14">
                        <c:v>-171.75497436523438</c:v>
                      </c:pt>
                      <c:pt idx="15">
                        <c:v>-147.655517578125</c:v>
                      </c:pt>
                      <c:pt idx="16">
                        <c:v>-112.96134948730469</c:v>
                      </c:pt>
                      <c:pt idx="17">
                        <c:v>2.4657611846923828</c:v>
                      </c:pt>
                      <c:pt idx="18">
                        <c:v>120.31749725341797</c:v>
                      </c:pt>
                      <c:pt idx="19">
                        <c:v>183.51805114746094</c:v>
                      </c:pt>
                      <c:pt idx="20">
                        <c:v>201.83767700195313</c:v>
                      </c:pt>
                      <c:pt idx="21">
                        <c:v>195.50733947753906</c:v>
                      </c:pt>
                      <c:pt idx="22">
                        <c:v>187.03103637695313</c:v>
                      </c:pt>
                      <c:pt idx="23">
                        <c:v>177.25631713867188</c:v>
                      </c:pt>
                      <c:pt idx="24">
                        <c:v>165.78935241699219</c:v>
                      </c:pt>
                      <c:pt idx="25">
                        <c:v>151.16009521484375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2F1-4F53-A255-C62C4EA6D48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'6005'!$B$15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9">
                        <c:v>-61.355484008789063</c:v>
                      </c:pt>
                      <c:pt idx="10">
                        <c:v>-92.716499328613281</c:v>
                      </c:pt>
                      <c:pt idx="11">
                        <c:v>-99.034942626953125</c:v>
                      </c:pt>
                      <c:pt idx="12">
                        <c:v>-95.7698974609375</c:v>
                      </c:pt>
                      <c:pt idx="13">
                        <c:v>-83.996788024902344</c:v>
                      </c:pt>
                      <c:pt idx="14">
                        <c:v>-70.038864135742188</c:v>
                      </c:pt>
                      <c:pt idx="15">
                        <c:v>-53.082889556884766</c:v>
                      </c:pt>
                      <c:pt idx="16">
                        <c:v>-35.716236114501953</c:v>
                      </c:pt>
                      <c:pt idx="17">
                        <c:v>-1.223546028137207</c:v>
                      </c:pt>
                      <c:pt idx="18">
                        <c:v>96.161750793457031</c:v>
                      </c:pt>
                      <c:pt idx="19">
                        <c:v>196.39761352539063</c:v>
                      </c:pt>
                      <c:pt idx="20">
                        <c:v>248.16989135742188</c:v>
                      </c:pt>
                      <c:pt idx="21">
                        <c:v>283.6453857421875</c:v>
                      </c:pt>
                      <c:pt idx="22">
                        <c:v>337.87530517578125</c:v>
                      </c:pt>
                      <c:pt idx="23">
                        <c:v>387.83987426757813</c:v>
                      </c:pt>
                      <c:pt idx="24">
                        <c:v>429.63357543945313</c:v>
                      </c:pt>
                      <c:pt idx="25">
                        <c:v>459.31320190429688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2F1-4F53-A255-C62C4EA6D48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1703295</xdr:colOff>
      <xdr:row>17</xdr:row>
      <xdr:rowOff>156881</xdr:rowOff>
    </xdr:from>
    <xdr:to>
      <xdr:col>12</xdr:col>
      <xdr:colOff>11208</xdr:colOff>
      <xdr:row>47</xdr:row>
      <xdr:rowOff>134470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156884</xdr:colOff>
      <xdr:row>47</xdr:row>
      <xdr:rowOff>145677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1570658</xdr:colOff>
      <xdr:row>21</xdr:row>
      <xdr:rowOff>7018</xdr:rowOff>
    </xdr:from>
    <xdr:to>
      <xdr:col>11</xdr:col>
      <xdr:colOff>523875</xdr:colOff>
      <xdr:row>50</xdr:row>
      <xdr:rowOff>152214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22</xdr:col>
      <xdr:colOff>667717</xdr:colOff>
      <xdr:row>50</xdr:row>
      <xdr:rowOff>145196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1651902</xdr:colOff>
      <xdr:row>18</xdr:row>
      <xdr:rowOff>16357</xdr:rowOff>
    </xdr:from>
    <xdr:to>
      <xdr:col>11</xdr:col>
      <xdr:colOff>694766</xdr:colOff>
      <xdr:row>48</xdr:row>
      <xdr:rowOff>22412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396875</xdr:colOff>
      <xdr:row>17</xdr:row>
      <xdr:rowOff>142875</xdr:rowOff>
    </xdr:from>
    <xdr:to>
      <xdr:col>23</xdr:col>
      <xdr:colOff>392239</xdr:colOff>
      <xdr:row>47</xdr:row>
      <xdr:rowOff>148930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zoomScaleNormal="100" workbookViewId="0">
      <selection activeCell="I17" sqref="I17"/>
    </sheetView>
  </sheetViews>
  <sheetFormatPr baseColWidth="10" defaultRowHeight="15" x14ac:dyDescent="0.25"/>
  <cols>
    <col min="2" max="2" width="19.7109375" bestFit="1" customWidth="1"/>
    <col min="3" max="3" width="16.42578125" bestFit="1" customWidth="1"/>
    <col min="4" max="4" width="11" bestFit="1" customWidth="1"/>
    <col min="5" max="5" width="10" bestFit="1" customWidth="1"/>
    <col min="6" max="6" width="16.42578125" bestFit="1" customWidth="1"/>
    <col min="7" max="7" width="11" bestFit="1" customWidth="1"/>
    <col min="8" max="8" width="10" bestFit="1" customWidth="1"/>
    <col min="9" max="9" width="16.42578125" bestFit="1" customWidth="1"/>
    <col min="10" max="10" width="11" bestFit="1" customWidth="1"/>
    <col min="11" max="11" width="10" bestFit="1" customWidth="1"/>
  </cols>
  <sheetData>
    <row r="1" spans="2:11" ht="15.75" thickBot="1" x14ac:dyDescent="0.3"/>
    <row r="2" spans="2:11" x14ac:dyDescent="0.25">
      <c r="B2" s="17" t="s">
        <v>3</v>
      </c>
      <c r="C2" s="19" t="s">
        <v>4</v>
      </c>
      <c r="D2" s="19"/>
      <c r="E2" s="19"/>
      <c r="F2" s="19" t="s">
        <v>5</v>
      </c>
      <c r="G2" s="19"/>
      <c r="H2" s="19"/>
      <c r="I2" s="19" t="s">
        <v>6</v>
      </c>
      <c r="J2" s="19"/>
      <c r="K2" s="20"/>
    </row>
    <row r="3" spans="2:11" ht="15.75" thickBot="1" x14ac:dyDescent="0.3">
      <c r="B3" s="18"/>
      <c r="C3" s="6" t="s">
        <v>7</v>
      </c>
      <c r="D3" s="6" t="s">
        <v>8</v>
      </c>
      <c r="E3" s="6" t="s">
        <v>9</v>
      </c>
      <c r="F3" s="6" t="s">
        <v>7</v>
      </c>
      <c r="G3" s="6" t="s">
        <v>8</v>
      </c>
      <c r="H3" s="6" t="s">
        <v>9</v>
      </c>
      <c r="I3" s="6" t="s">
        <v>7</v>
      </c>
      <c r="J3" s="6" t="s">
        <v>8</v>
      </c>
      <c r="K3" s="7" t="s">
        <v>9</v>
      </c>
    </row>
    <row r="4" spans="2:11" x14ac:dyDescent="0.25">
      <c r="B4" s="8" t="str">
        <f>+'6002'!B3</f>
        <v>BASE Con 4LT</v>
      </c>
      <c r="C4" s="9">
        <f>+'6002'!AC11</f>
        <v>-157.56089782714844</v>
      </c>
      <c r="D4" s="9"/>
      <c r="E4" s="9">
        <f>+'6002'!AE11</f>
        <v>0.96</v>
      </c>
      <c r="F4" s="9">
        <f>+'6004'!AC11</f>
        <v>-155.91490173339844</v>
      </c>
      <c r="G4" s="9"/>
      <c r="H4" s="9">
        <f>+'6004'!AE11</f>
        <v>0.95</v>
      </c>
      <c r="I4" s="9">
        <f>+'6005'!AC11</f>
        <v>-198.79344177246094</v>
      </c>
      <c r="J4" s="9"/>
      <c r="K4" s="10">
        <f>+'6005'!AE11</f>
        <v>0.98</v>
      </c>
    </row>
    <row r="5" spans="2:11" x14ac:dyDescent="0.25">
      <c r="B5" s="11" t="str">
        <f>+'6002'!B4</f>
        <v>VEL-DOM(5A) Con 4LT</v>
      </c>
      <c r="C5" s="12">
        <f>+'6002'!AC12</f>
        <v>-143.96070861816406</v>
      </c>
      <c r="D5" s="12">
        <f>+'6002'!AD12</f>
        <v>-13.600189208984375</v>
      </c>
      <c r="E5" s="12">
        <f>+'6002'!AE12</f>
        <v>0.97</v>
      </c>
      <c r="F5" s="12">
        <f>+'6004'!AC12</f>
        <v>-143.66203308105469</v>
      </c>
      <c r="G5" s="12">
        <f>+'6004'!AD12</f>
        <v>-12.25286865234375</v>
      </c>
      <c r="H5" s="12">
        <f>+'6004'!AE12</f>
        <v>0.95</v>
      </c>
      <c r="I5" s="12">
        <f>+'6005'!AC12</f>
        <v>-178.5443115234375</v>
      </c>
      <c r="J5" s="12">
        <f>+'6005'!AD12</f>
        <v>-20.249130249023438</v>
      </c>
      <c r="K5" s="13">
        <f>+'6005'!AE12</f>
        <v>0.98</v>
      </c>
    </row>
    <row r="6" spans="2:11" x14ac:dyDescent="0.25">
      <c r="B6" s="11" t="str">
        <f>+'6002'!B5</f>
        <v>ECO-BUR(2C) Con 4LT</v>
      </c>
      <c r="C6" s="12">
        <f>+'6002'!AC13</f>
        <v>-86.2437744140625</v>
      </c>
      <c r="D6" s="12">
        <f>+'6002'!AD13</f>
        <v>-71.317123413085938</v>
      </c>
      <c r="E6" s="12">
        <f>+'6002'!AE13</f>
        <v>0.97</v>
      </c>
      <c r="F6" s="12">
        <f>+'6004'!AC13</f>
        <v>-86.250236511230469</v>
      </c>
      <c r="G6" s="12">
        <f>+'6004'!AD13</f>
        <v>-69.664665222167969</v>
      </c>
      <c r="H6" s="12">
        <f>+'6004'!AE13</f>
        <v>0.96</v>
      </c>
      <c r="I6" s="12">
        <f>+'6005'!AC13</f>
        <v>-106.63185119628906</v>
      </c>
      <c r="J6" s="12">
        <f>+'6005'!AD13</f>
        <v>-92.161590576171875</v>
      </c>
      <c r="K6" s="13">
        <f>+'6005'!AE13</f>
        <v>0.98</v>
      </c>
    </row>
    <row r="7" spans="2:11" x14ac:dyDescent="0.25">
      <c r="B7" s="11" t="str">
        <f>+'6002'!B6</f>
        <v>BASE Sin 4LT</v>
      </c>
      <c r="C7" s="12">
        <f>+'6002'!AC14</f>
        <v>-199.8944091796875</v>
      </c>
      <c r="D7" s="12">
        <f>+'6002'!AD14</f>
        <v>42.333511352539063</v>
      </c>
      <c r="E7" s="12">
        <f>+'6002'!AE14</f>
        <v>0.93</v>
      </c>
      <c r="F7" s="12">
        <f>+'6004'!AC14</f>
        <v>-208.39665222167969</v>
      </c>
      <c r="G7" s="12">
        <f>+'6004'!AD14</f>
        <v>52.48175048828125</v>
      </c>
      <c r="H7" s="12">
        <f>+'6004'!AE14</f>
        <v>0.91</v>
      </c>
      <c r="I7" s="12">
        <f>+'6005'!AC14</f>
        <v>-220.8280029296875</v>
      </c>
      <c r="J7" s="12">
        <f>+'6005'!AD14</f>
        <v>22.034561157226563</v>
      </c>
      <c r="K7" s="13">
        <f>+'6005'!AE14</f>
        <v>0.93</v>
      </c>
    </row>
    <row r="8" spans="2:11" x14ac:dyDescent="0.25">
      <c r="B8" s="11" t="str">
        <f>+'6002'!B7</f>
        <v>VEL-DOM(5A) Sin 4LT</v>
      </c>
      <c r="C8" s="12">
        <f>+'6002'!AC15</f>
        <v>-98.570724487304688</v>
      </c>
      <c r="D8" s="12">
        <f>+'6002'!AD15</f>
        <v>-58.99017333984375</v>
      </c>
      <c r="E8" s="12">
        <f>+'6002'!AE15</f>
        <v>0.96</v>
      </c>
      <c r="F8" s="12">
        <f>+'6004'!AC15</f>
        <v>-104.41280364990234</v>
      </c>
      <c r="G8" s="12">
        <f>+'6004'!AD15</f>
        <v>-51.502098083496094</v>
      </c>
      <c r="H8" s="12">
        <f>+'6004'!AE15</f>
        <v>0.95</v>
      </c>
      <c r="I8" s="12">
        <f>+'6005'!AC15</f>
        <v>-99.034942626953125</v>
      </c>
      <c r="J8" s="12">
        <f>+'6005'!AD15</f>
        <v>-99.758499145507813</v>
      </c>
      <c r="K8" s="13">
        <f>+'6005'!AE15</f>
        <v>0.96</v>
      </c>
    </row>
    <row r="9" spans="2:11" ht="15.75" thickBot="1" x14ac:dyDescent="0.3">
      <c r="B9" s="14" t="str">
        <f>+'6002'!B8</f>
        <v>ECO-BUR(2C) Sin 4LT</v>
      </c>
      <c r="C9" s="15">
        <f>+'6002'!AC16</f>
        <v>-112.72814178466797</v>
      </c>
      <c r="D9" s="15">
        <f>+'6002'!AD16</f>
        <v>-44.832756042480469</v>
      </c>
      <c r="E9" s="15">
        <f>+'6002'!AE16</f>
        <v>0.94</v>
      </c>
      <c r="F9" s="15">
        <f>+'6004'!AC16</f>
        <v>-121.28575134277344</v>
      </c>
      <c r="G9" s="15">
        <f>+'6004'!AD16</f>
        <v>-34.629150390625</v>
      </c>
      <c r="H9" s="15">
        <f>+'6004'!AE16</f>
        <v>0.93</v>
      </c>
      <c r="I9" s="15">
        <f>+'6005'!AC16</f>
        <v>-119.43476104736328</v>
      </c>
      <c r="J9" s="15">
        <f>+'6005'!AD16</f>
        <v>-79.358680725097656</v>
      </c>
      <c r="K9" s="16">
        <f>+'6005'!AE16</f>
        <v>0.94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="70" zoomScaleNormal="70" workbookViewId="0">
      <selection activeCell="B30" sqref="B30"/>
    </sheetView>
  </sheetViews>
  <sheetFormatPr baseColWidth="10" defaultColWidth="11.42578125" defaultRowHeight="13.5" x14ac:dyDescent="0.25"/>
  <cols>
    <col min="1" max="1" width="6.7109375" style="1" bestFit="1" customWidth="1"/>
    <col min="2" max="2" width="27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6002</v>
      </c>
      <c r="B3" s="5" t="s">
        <v>10</v>
      </c>
      <c r="C3" s="3">
        <v>129.48654174804688</v>
      </c>
      <c r="D3" s="3">
        <v>138.44151306152344</v>
      </c>
      <c r="E3" s="3">
        <v>145.79449462890625</v>
      </c>
      <c r="F3" s="3">
        <v>149.57403564453125</v>
      </c>
      <c r="G3" s="3">
        <v>155.22128295898438</v>
      </c>
      <c r="H3" s="3">
        <v>153.64390563964844</v>
      </c>
      <c r="I3" s="3">
        <v>139.29997253417969</v>
      </c>
      <c r="J3" s="3">
        <v>125.00322723388672</v>
      </c>
      <c r="K3" s="3">
        <v>37.977115631103516</v>
      </c>
      <c r="L3" s="3">
        <v>-70.913352966308594</v>
      </c>
      <c r="M3" s="3">
        <v>-122.72042083740234</v>
      </c>
      <c r="N3" s="3">
        <v>-134.06884765625</v>
      </c>
      <c r="O3" s="3">
        <v>-147.20433044433594</v>
      </c>
      <c r="P3" s="3">
        <v>-155.04348754882813</v>
      </c>
      <c r="Q3" s="3">
        <v>-157.56089782714844</v>
      </c>
      <c r="R3" s="3">
        <v>-148.42800903320313</v>
      </c>
      <c r="S3" s="3">
        <v>-139.64366149902344</v>
      </c>
      <c r="T3" s="3">
        <v>-131.88188171386719</v>
      </c>
      <c r="U3" s="3">
        <v>-122.95812225341797</v>
      </c>
      <c r="V3" s="3">
        <v>-112.531982421875</v>
      </c>
      <c r="W3" s="3">
        <v>-99.064132690429688</v>
      </c>
      <c r="X3" s="3">
        <v>-85.395195007324219</v>
      </c>
      <c r="Y3" s="3">
        <v>-70.460220336914063</v>
      </c>
      <c r="Z3" s="3">
        <v>-53.920059204101563</v>
      </c>
      <c r="AA3" s="3">
        <v>-35.47833251953125</v>
      </c>
      <c r="AB3" s="3">
        <v>-16.552608489990234</v>
      </c>
      <c r="AC3" s="3">
        <f t="shared" ref="AC3:AC8" si="0">+MIN(C3:W3)</f>
        <v>-157.56089782714844</v>
      </c>
    </row>
    <row r="4" spans="1:31" x14ac:dyDescent="0.25">
      <c r="A4" s="5">
        <v>6002</v>
      </c>
      <c r="B4" s="5" t="s">
        <v>13</v>
      </c>
      <c r="C4" s="3">
        <v>144.49830627441406</v>
      </c>
      <c r="D4" s="3">
        <v>155.18243408203125</v>
      </c>
      <c r="E4" s="3">
        <v>164.12397766113281</v>
      </c>
      <c r="F4" s="3">
        <v>167.1375732421875</v>
      </c>
      <c r="G4" s="3">
        <v>174.3482666015625</v>
      </c>
      <c r="H4" s="3">
        <v>164.82099914550781</v>
      </c>
      <c r="I4" s="3">
        <v>150.43278503417969</v>
      </c>
      <c r="J4" s="3">
        <v>136.08706665039063</v>
      </c>
      <c r="K4" s="3">
        <v>41.343738555908203</v>
      </c>
      <c r="L4" s="3">
        <v>-67.571632385253906</v>
      </c>
      <c r="M4" s="3">
        <v>-111.84410095214844</v>
      </c>
      <c r="N4" s="3">
        <v>-124.46087646484375</v>
      </c>
      <c r="O4" s="3">
        <v>-136.210693359375</v>
      </c>
      <c r="P4" s="3">
        <v>-143.96070861816406</v>
      </c>
      <c r="Q4" s="3">
        <v>-140.1163330078125</v>
      </c>
      <c r="R4" s="3">
        <v>-130.80027770996094</v>
      </c>
      <c r="S4" s="3">
        <v>-122.249267578125</v>
      </c>
      <c r="T4" s="3">
        <v>-113.95066833496094</v>
      </c>
      <c r="U4" s="3">
        <v>-104.39939880371094</v>
      </c>
      <c r="V4" s="3">
        <v>-92.692649841308594</v>
      </c>
      <c r="W4" s="3">
        <v>-79.013290405273438</v>
      </c>
      <c r="X4" s="3">
        <v>-65.118301391601563</v>
      </c>
      <c r="Y4" s="3">
        <v>-48.574604034423828</v>
      </c>
      <c r="Z4" s="3">
        <v>-30.378986358642578</v>
      </c>
      <c r="AA4" s="3">
        <v>-11.656418800354004</v>
      </c>
      <c r="AB4" s="3">
        <v>11.09548282623291</v>
      </c>
      <c r="AC4" s="3">
        <f t="shared" si="0"/>
        <v>-143.96070861816406</v>
      </c>
    </row>
    <row r="5" spans="1:31" x14ac:dyDescent="0.25">
      <c r="A5" s="5">
        <v>6002</v>
      </c>
      <c r="B5" s="5" t="s">
        <v>11</v>
      </c>
      <c r="C5" s="3">
        <v>195.50978088378906</v>
      </c>
      <c r="D5" s="3">
        <v>205.12745666503906</v>
      </c>
      <c r="E5" s="3">
        <v>210.44468688964844</v>
      </c>
      <c r="F5" s="3">
        <v>216.56329345703125</v>
      </c>
      <c r="G5" s="3">
        <v>208.84945678710938</v>
      </c>
      <c r="H5" s="3">
        <v>197.98320007324219</v>
      </c>
      <c r="I5" s="3">
        <v>188.12074279785156</v>
      </c>
      <c r="J5" s="3">
        <v>166.32701110839844</v>
      </c>
      <c r="K5" s="3">
        <v>54.958778381347656</v>
      </c>
      <c r="L5" s="3">
        <v>-53.653079986572266</v>
      </c>
      <c r="M5" s="3">
        <v>-64.4539794921875</v>
      </c>
      <c r="N5" s="3">
        <v>-77.449440002441406</v>
      </c>
      <c r="O5" s="3">
        <v>-82.359321594238281</v>
      </c>
      <c r="P5" s="3">
        <v>-86.2437744140625</v>
      </c>
      <c r="Q5" s="3">
        <v>-77.255020141601563</v>
      </c>
      <c r="R5" s="3">
        <v>-64.270057678222656</v>
      </c>
      <c r="S5" s="3">
        <v>-52.322341918945313</v>
      </c>
      <c r="T5" s="3">
        <v>-40.741008758544922</v>
      </c>
      <c r="U5" s="3">
        <v>-26.672565460205078</v>
      </c>
      <c r="V5" s="3">
        <v>-10.63695240020752</v>
      </c>
      <c r="W5" s="3">
        <v>6.4721441268920898</v>
      </c>
      <c r="X5" s="3">
        <v>23.508264541625977</v>
      </c>
      <c r="Y5" s="3">
        <v>42.817298889160156</v>
      </c>
      <c r="Z5" s="3">
        <v>63.912437438964844</v>
      </c>
      <c r="AA5" s="3">
        <v>86.234001159667969</v>
      </c>
      <c r="AB5" s="3">
        <v>109.42781829833984</v>
      </c>
      <c r="AC5" s="3">
        <f t="shared" si="0"/>
        <v>-86.2437744140625</v>
      </c>
    </row>
    <row r="6" spans="1:31" x14ac:dyDescent="0.25">
      <c r="A6" s="5">
        <v>6002</v>
      </c>
      <c r="B6" s="5" t="s">
        <v>12</v>
      </c>
      <c r="C6" s="3">
        <v>351.53875732421875</v>
      </c>
      <c r="D6" s="3">
        <v>332.90869140625</v>
      </c>
      <c r="E6" s="3">
        <v>299.81631469726563</v>
      </c>
      <c r="F6" s="3">
        <v>264.26754760742188</v>
      </c>
      <c r="G6" s="3">
        <v>224.82307434082031</v>
      </c>
      <c r="H6" s="3">
        <v>185.20489501953125</v>
      </c>
      <c r="I6" s="3">
        <v>152.29566955566406</v>
      </c>
      <c r="J6" s="3">
        <v>41.079978942871094</v>
      </c>
      <c r="K6" s="3">
        <v>-67.825836181640625</v>
      </c>
      <c r="L6" s="3">
        <v>-91.722869873046875</v>
      </c>
      <c r="M6" s="3">
        <v>-110.21855926513672</v>
      </c>
      <c r="N6" s="3">
        <v>-128.92292785644531</v>
      </c>
      <c r="O6" s="3">
        <v>-146.72352600097656</v>
      </c>
      <c r="P6" s="3">
        <v>-162.89567565917969</v>
      </c>
      <c r="Q6" s="3">
        <v>-174.57911682128906</v>
      </c>
      <c r="R6" s="3">
        <v>-184.35040283203125</v>
      </c>
      <c r="S6" s="3">
        <v>-192.80581665039063</v>
      </c>
      <c r="T6" s="3">
        <v>-199.8944091796875</v>
      </c>
      <c r="U6" s="3">
        <v>-196.56730651855469</v>
      </c>
      <c r="V6" s="3">
        <v>-177.75595092773438</v>
      </c>
      <c r="W6" s="3">
        <v>-149.10968017578125</v>
      </c>
      <c r="X6" s="3">
        <v>-115.11516571044922</v>
      </c>
      <c r="Y6" s="3">
        <v>-54.165504455566406</v>
      </c>
      <c r="Z6" s="3">
        <v>75.450225830078125</v>
      </c>
      <c r="AA6" s="3"/>
      <c r="AB6" s="3"/>
      <c r="AC6" s="3">
        <f t="shared" si="0"/>
        <v>-199.8944091796875</v>
      </c>
    </row>
    <row r="7" spans="1:31" x14ac:dyDescent="0.25">
      <c r="A7" s="5">
        <v>6002</v>
      </c>
      <c r="B7" s="5" t="s">
        <v>14</v>
      </c>
      <c r="C7" s="3">
        <v>351.53878784179688</v>
      </c>
      <c r="D7" s="3">
        <v>332.90869140625</v>
      </c>
      <c r="E7" s="3">
        <v>299.81631469726563</v>
      </c>
      <c r="F7" s="3">
        <v>272.98324584960938</v>
      </c>
      <c r="G7" s="3">
        <v>250.55134582519531</v>
      </c>
      <c r="H7" s="3">
        <v>228.30279541015625</v>
      </c>
      <c r="I7" s="3">
        <v>168.59262084960938</v>
      </c>
      <c r="J7" s="3">
        <v>57.634651184082031</v>
      </c>
      <c r="K7" s="3">
        <v>-24.907325744628906</v>
      </c>
      <c r="L7" s="3">
        <v>-41.434131622314453</v>
      </c>
      <c r="M7" s="3">
        <v>-57.496971130371094</v>
      </c>
      <c r="N7" s="3">
        <v>-72.660430908203125</v>
      </c>
      <c r="O7" s="3">
        <v>-85.38433837890625</v>
      </c>
      <c r="P7" s="3">
        <v>-96.299659729003906</v>
      </c>
      <c r="Q7" s="3">
        <v>-98.570724487304688</v>
      </c>
      <c r="R7" s="3">
        <v>-93.147239685058594</v>
      </c>
      <c r="S7" s="3">
        <v>-68.149307250976563</v>
      </c>
      <c r="AC7" s="3">
        <f t="shared" si="0"/>
        <v>-98.570724487304688</v>
      </c>
    </row>
    <row r="8" spans="1:31" x14ac:dyDescent="0.25">
      <c r="A8" s="5">
        <v>6002</v>
      </c>
      <c r="B8" s="5" t="s">
        <v>15</v>
      </c>
      <c r="C8" s="3">
        <v>379.01522827148438</v>
      </c>
      <c r="D8" s="3">
        <v>363.28173828125</v>
      </c>
      <c r="E8" s="3">
        <v>330.44461059570313</v>
      </c>
      <c r="F8" s="3">
        <v>298.34066772460938</v>
      </c>
      <c r="G8" s="3">
        <v>274.140380859375</v>
      </c>
      <c r="H8" s="3">
        <v>251.05953979492188</v>
      </c>
      <c r="I8" s="3">
        <v>176.4310302734375</v>
      </c>
      <c r="J8" s="3">
        <v>65.194938659667969</v>
      </c>
      <c r="K8" s="3">
        <v>-4.648655891418457</v>
      </c>
      <c r="L8" s="3">
        <v>-23.156665802001953</v>
      </c>
      <c r="M8" s="3">
        <v>-41.834468841552734</v>
      </c>
      <c r="N8" s="3">
        <v>-59.035648345947266</v>
      </c>
      <c r="O8" s="3">
        <v>-74.748435974121094</v>
      </c>
      <c r="P8" s="3">
        <v>-89.044570922851563</v>
      </c>
      <c r="Q8" s="3">
        <v>-98.980293273925781</v>
      </c>
      <c r="R8" s="3">
        <v>-106.97222900390625</v>
      </c>
      <c r="S8" s="3">
        <v>-112.72814178466797</v>
      </c>
      <c r="T8" s="3">
        <v>-110.45998382568359</v>
      </c>
      <c r="U8" s="3">
        <v>-95.223526000976563</v>
      </c>
      <c r="V8" s="3">
        <v>-61.289573669433594</v>
      </c>
      <c r="W8" s="3">
        <v>17.888095855712891</v>
      </c>
      <c r="AC8" s="3">
        <f t="shared" si="0"/>
        <v>-112.72814178466797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I16" si="1">+HLOOKUP(C$10,$C$2:$AB$8,$A11,FALSE)</f>
        <v>-16.552608489990234</v>
      </c>
      <c r="D11" s="3">
        <f t="shared" si="1"/>
        <v>-35.47833251953125</v>
      </c>
      <c r="E11" s="3">
        <f t="shared" si="1"/>
        <v>-53.920059204101563</v>
      </c>
      <c r="F11" s="3">
        <f t="shared" ref="F11:M16" si="2">+HLOOKUP(F$10,$C$2:$AB$8,$A11,FALSE)</f>
        <v>-70.460220336914063</v>
      </c>
      <c r="G11" s="3">
        <f t="shared" si="2"/>
        <v>-85.395195007324219</v>
      </c>
      <c r="H11" s="3">
        <f t="shared" si="2"/>
        <v>-99.064132690429688</v>
      </c>
      <c r="I11" s="3">
        <f t="shared" si="2"/>
        <v>-112.531982421875</v>
      </c>
      <c r="J11" s="3">
        <f t="shared" si="2"/>
        <v>-122.95812225341797</v>
      </c>
      <c r="K11" s="3">
        <f t="shared" si="2"/>
        <v>-131.88188171386719</v>
      </c>
      <c r="L11" s="3">
        <f t="shared" si="2"/>
        <v>-139.64366149902344</v>
      </c>
      <c r="M11" s="3">
        <f t="shared" si="2"/>
        <v>-148.42800903320313</v>
      </c>
      <c r="N11" s="3">
        <f>+HLOOKUP(N$10,$C$2:$AB$8,$A11,FALSE)</f>
        <v>-157.56089782714844</v>
      </c>
      <c r="O11" s="3">
        <f>+HLOOKUP(O$10,$C$2:$AB$8,$A11,FALSE)</f>
        <v>-155.04348754882813</v>
      </c>
      <c r="P11" s="3">
        <f t="shared" ref="P11:AB16" si="3">+HLOOKUP(P$10,$C$2:$AB$8,$A11,FALSE)</f>
        <v>-147.20433044433594</v>
      </c>
      <c r="Q11" s="3">
        <f t="shared" si="3"/>
        <v>-134.06884765625</v>
      </c>
      <c r="R11" s="3">
        <f t="shared" si="3"/>
        <v>-122.72042083740234</v>
      </c>
      <c r="S11" s="3">
        <f t="shared" si="3"/>
        <v>-70.913352966308594</v>
      </c>
      <c r="T11" s="3">
        <f t="shared" si="3"/>
        <v>37.977115631103516</v>
      </c>
      <c r="U11" s="3">
        <f t="shared" si="3"/>
        <v>125.00322723388672</v>
      </c>
      <c r="V11" s="3">
        <f t="shared" si="3"/>
        <v>139.29997253417969</v>
      </c>
      <c r="W11" s="3">
        <f t="shared" si="3"/>
        <v>153.64390563964844</v>
      </c>
      <c r="X11" s="3">
        <f t="shared" si="3"/>
        <v>155.22128295898438</v>
      </c>
      <c r="Y11" s="3">
        <f t="shared" si="3"/>
        <v>149.57403564453125</v>
      </c>
      <c r="Z11" s="3">
        <f t="shared" si="3"/>
        <v>145.79449462890625</v>
      </c>
      <c r="AA11" s="3">
        <f t="shared" si="3"/>
        <v>138.44151306152344</v>
      </c>
      <c r="AB11" s="3">
        <f t="shared" si="3"/>
        <v>129.48654174804688</v>
      </c>
      <c r="AC11" s="3">
        <f t="shared" ref="AC11:AC16" si="4">+MIN(C11:W11)</f>
        <v>-157.56089782714844</v>
      </c>
      <c r="AE11" s="1">
        <f>+HLOOKUP($AC11,$C11:$AB$17,7,FALSE)</f>
        <v>0.96</v>
      </c>
    </row>
    <row r="12" spans="1:31" x14ac:dyDescent="0.25">
      <c r="A12" s="5">
        <f>+A11+1</f>
        <v>3</v>
      </c>
      <c r="B12" s="5" t="str">
        <f>+B4</f>
        <v>VEL-DOM(5A) Con 4LT</v>
      </c>
      <c r="C12" s="3">
        <f t="shared" si="1"/>
        <v>11.09548282623291</v>
      </c>
      <c r="D12" s="3">
        <f t="shared" si="1"/>
        <v>-11.656418800354004</v>
      </c>
      <c r="E12" s="3">
        <f t="shared" si="1"/>
        <v>-30.378986358642578</v>
      </c>
      <c r="F12" s="3">
        <f t="shared" si="1"/>
        <v>-48.574604034423828</v>
      </c>
      <c r="G12" s="3">
        <f t="shared" si="1"/>
        <v>-65.118301391601563</v>
      </c>
      <c r="H12" s="3">
        <f t="shared" si="1"/>
        <v>-79.013290405273438</v>
      </c>
      <c r="I12" s="3">
        <f t="shared" si="2"/>
        <v>-92.692649841308594</v>
      </c>
      <c r="J12" s="3">
        <f t="shared" si="2"/>
        <v>-104.39939880371094</v>
      </c>
      <c r="K12" s="3">
        <f t="shared" si="2"/>
        <v>-113.95066833496094</v>
      </c>
      <c r="L12" s="3">
        <f t="shared" si="2"/>
        <v>-122.249267578125</v>
      </c>
      <c r="M12" s="3">
        <f t="shared" si="2"/>
        <v>-130.80027770996094</v>
      </c>
      <c r="N12" s="3">
        <f t="shared" ref="N12:O16" si="5">+HLOOKUP(N$10,$C$2:$AB$8,$A12,FALSE)</f>
        <v>-140.1163330078125</v>
      </c>
      <c r="O12" s="3">
        <f t="shared" si="5"/>
        <v>-143.96070861816406</v>
      </c>
      <c r="P12" s="3">
        <f t="shared" si="3"/>
        <v>-136.210693359375</v>
      </c>
      <c r="Q12" s="3">
        <f t="shared" si="3"/>
        <v>-124.46087646484375</v>
      </c>
      <c r="R12" s="3">
        <f t="shared" si="3"/>
        <v>-111.84410095214844</v>
      </c>
      <c r="S12" s="3">
        <f t="shared" si="3"/>
        <v>-67.571632385253906</v>
      </c>
      <c r="T12" s="3">
        <f t="shared" si="3"/>
        <v>41.343738555908203</v>
      </c>
      <c r="U12" s="3">
        <f t="shared" si="3"/>
        <v>136.08706665039063</v>
      </c>
      <c r="V12" s="3">
        <f t="shared" si="3"/>
        <v>150.43278503417969</v>
      </c>
      <c r="W12" s="3">
        <f t="shared" si="3"/>
        <v>164.82099914550781</v>
      </c>
      <c r="X12" s="3">
        <f t="shared" si="3"/>
        <v>174.3482666015625</v>
      </c>
      <c r="Y12" s="3">
        <f t="shared" si="3"/>
        <v>167.1375732421875</v>
      </c>
      <c r="Z12" s="3">
        <f t="shared" si="3"/>
        <v>164.12397766113281</v>
      </c>
      <c r="AA12" s="3">
        <f t="shared" si="3"/>
        <v>155.18243408203125</v>
      </c>
      <c r="AB12" s="3">
        <f t="shared" si="3"/>
        <v>144.49830627441406</v>
      </c>
      <c r="AC12" s="3">
        <f t="shared" si="4"/>
        <v>-143.96070861816406</v>
      </c>
      <c r="AD12" s="3">
        <f>+$AC$11-AC12</f>
        <v>-13.600189208984375</v>
      </c>
      <c r="AE12" s="1">
        <f>+HLOOKUP($AC12,$C12:$AB$17,6,FALSE)</f>
        <v>0.97</v>
      </c>
    </row>
    <row r="13" spans="1:31" x14ac:dyDescent="0.25">
      <c r="A13" s="5">
        <f t="shared" ref="A13:A16" si="6">+A12+1</f>
        <v>4</v>
      </c>
      <c r="B13" s="5" t="str">
        <f>+B5</f>
        <v>ECO-BUR(2C) Con 4LT</v>
      </c>
      <c r="C13" s="3">
        <f t="shared" si="1"/>
        <v>109.42781829833984</v>
      </c>
      <c r="D13" s="3">
        <f t="shared" si="1"/>
        <v>86.234001159667969</v>
      </c>
      <c r="E13" s="3">
        <f t="shared" si="1"/>
        <v>63.912437438964844</v>
      </c>
      <c r="F13" s="3">
        <f t="shared" si="1"/>
        <v>42.817298889160156</v>
      </c>
      <c r="G13" s="3">
        <f t="shared" si="2"/>
        <v>23.508264541625977</v>
      </c>
      <c r="H13" s="3">
        <f t="shared" si="2"/>
        <v>6.4721441268920898</v>
      </c>
      <c r="I13" s="3">
        <f t="shared" si="2"/>
        <v>-10.63695240020752</v>
      </c>
      <c r="J13" s="3">
        <f t="shared" si="2"/>
        <v>-26.672565460205078</v>
      </c>
      <c r="K13" s="3">
        <f t="shared" si="2"/>
        <v>-40.741008758544922</v>
      </c>
      <c r="L13" s="3">
        <f t="shared" si="2"/>
        <v>-52.322341918945313</v>
      </c>
      <c r="M13" s="3">
        <f t="shared" si="2"/>
        <v>-64.270057678222656</v>
      </c>
      <c r="N13" s="3">
        <f t="shared" si="5"/>
        <v>-77.255020141601563</v>
      </c>
      <c r="O13" s="3">
        <f t="shared" si="5"/>
        <v>-86.2437744140625</v>
      </c>
      <c r="P13" s="3">
        <f t="shared" si="3"/>
        <v>-82.359321594238281</v>
      </c>
      <c r="Q13" s="3">
        <f t="shared" si="3"/>
        <v>-77.449440002441406</v>
      </c>
      <c r="R13" s="3">
        <f t="shared" si="3"/>
        <v>-64.4539794921875</v>
      </c>
      <c r="S13" s="3">
        <f t="shared" si="3"/>
        <v>-53.653079986572266</v>
      </c>
      <c r="T13" s="3">
        <f t="shared" si="3"/>
        <v>54.958778381347656</v>
      </c>
      <c r="U13" s="3">
        <f t="shared" si="3"/>
        <v>166.32701110839844</v>
      </c>
      <c r="V13" s="3">
        <f t="shared" si="3"/>
        <v>188.12074279785156</v>
      </c>
      <c r="W13" s="3">
        <f t="shared" si="3"/>
        <v>197.98320007324219</v>
      </c>
      <c r="X13" s="3">
        <f t="shared" si="3"/>
        <v>208.84945678710938</v>
      </c>
      <c r="Y13" s="3">
        <f t="shared" si="3"/>
        <v>216.56329345703125</v>
      </c>
      <c r="Z13" s="3">
        <f t="shared" si="3"/>
        <v>210.44468688964844</v>
      </c>
      <c r="AA13" s="3">
        <f t="shared" si="3"/>
        <v>205.12745666503906</v>
      </c>
      <c r="AB13" s="3">
        <f t="shared" si="3"/>
        <v>195.50978088378906</v>
      </c>
      <c r="AC13" s="3">
        <f t="shared" si="4"/>
        <v>-86.2437744140625</v>
      </c>
      <c r="AD13" s="3">
        <f t="shared" ref="AD13:AD16" si="7">+$AC$11-AC13</f>
        <v>-71.317123413085938</v>
      </c>
      <c r="AE13" s="1">
        <f>+HLOOKUP($AC13,$C13:$AB$17,5,FALSE)</f>
        <v>0.97</v>
      </c>
    </row>
    <row r="14" spans="1:31" x14ac:dyDescent="0.25">
      <c r="A14" s="5">
        <f t="shared" si="6"/>
        <v>5</v>
      </c>
      <c r="B14" s="5" t="str">
        <f t="shared" ref="B14:B15" si="8">+B6</f>
        <v>BASE Sin 4LT</v>
      </c>
      <c r="C14" s="3"/>
      <c r="D14" s="3"/>
      <c r="E14" s="3">
        <f t="shared" si="1"/>
        <v>75.450225830078125</v>
      </c>
      <c r="F14" s="3">
        <f t="shared" si="1"/>
        <v>-54.165504455566406</v>
      </c>
      <c r="G14" s="3">
        <f t="shared" si="1"/>
        <v>-115.11516571044922</v>
      </c>
      <c r="H14" s="3">
        <f t="shared" si="2"/>
        <v>-149.10968017578125</v>
      </c>
      <c r="I14" s="3">
        <f t="shared" si="2"/>
        <v>-177.75595092773438</v>
      </c>
      <c r="J14" s="3">
        <f t="shared" si="2"/>
        <v>-196.56730651855469</v>
      </c>
      <c r="K14" s="3">
        <f t="shared" si="2"/>
        <v>-199.8944091796875</v>
      </c>
      <c r="L14" s="3">
        <f t="shared" si="2"/>
        <v>-192.80581665039063</v>
      </c>
      <c r="M14" s="3">
        <f t="shared" si="2"/>
        <v>-184.35040283203125</v>
      </c>
      <c r="N14" s="3">
        <f t="shared" si="5"/>
        <v>-174.57911682128906</v>
      </c>
      <c r="O14" s="3">
        <f t="shared" si="5"/>
        <v>-162.89567565917969</v>
      </c>
      <c r="P14" s="3">
        <f t="shared" si="3"/>
        <v>-146.72352600097656</v>
      </c>
      <c r="Q14" s="3">
        <f t="shared" si="3"/>
        <v>-128.92292785644531</v>
      </c>
      <c r="R14" s="3">
        <f t="shared" si="3"/>
        <v>-110.21855926513672</v>
      </c>
      <c r="S14" s="3">
        <f t="shared" si="3"/>
        <v>-91.722869873046875</v>
      </c>
      <c r="T14" s="3">
        <f t="shared" si="3"/>
        <v>-67.825836181640625</v>
      </c>
      <c r="U14" s="3">
        <f t="shared" si="3"/>
        <v>41.079978942871094</v>
      </c>
      <c r="V14" s="3">
        <f t="shared" si="3"/>
        <v>152.29566955566406</v>
      </c>
      <c r="W14" s="3">
        <f t="shared" si="3"/>
        <v>185.20489501953125</v>
      </c>
      <c r="X14" s="3">
        <f t="shared" si="3"/>
        <v>224.82307434082031</v>
      </c>
      <c r="Y14" s="3">
        <f t="shared" si="3"/>
        <v>264.26754760742188</v>
      </c>
      <c r="Z14" s="3">
        <f t="shared" si="3"/>
        <v>299.81631469726563</v>
      </c>
      <c r="AA14" s="3">
        <f t="shared" si="3"/>
        <v>332.90869140625</v>
      </c>
      <c r="AB14" s="3">
        <f t="shared" si="3"/>
        <v>351.53875732421875</v>
      </c>
      <c r="AC14" s="3">
        <f t="shared" si="4"/>
        <v>-199.8944091796875</v>
      </c>
      <c r="AD14" s="3">
        <f t="shared" si="7"/>
        <v>42.333511352539063</v>
      </c>
      <c r="AE14" s="1">
        <f>+HLOOKUP($AC14,$C14:$AB$17,4,FALSE)</f>
        <v>0.93</v>
      </c>
    </row>
    <row r="15" spans="1:31" x14ac:dyDescent="0.25">
      <c r="A15" s="5">
        <f t="shared" si="6"/>
        <v>6</v>
      </c>
      <c r="B15" s="5" t="str">
        <f t="shared" si="8"/>
        <v>VEL-DOM(5A) Sin 4LT</v>
      </c>
      <c r="C15" s="3"/>
      <c r="D15" s="3"/>
      <c r="E15" s="3"/>
      <c r="F15" s="3"/>
      <c r="G15" s="3"/>
      <c r="H15" s="3"/>
      <c r="I15" s="3"/>
      <c r="J15" s="3"/>
      <c r="K15" s="3"/>
      <c r="L15" s="3">
        <f t="shared" si="2"/>
        <v>-68.149307250976563</v>
      </c>
      <c r="M15" s="3">
        <f t="shared" si="2"/>
        <v>-93.147239685058594</v>
      </c>
      <c r="N15" s="3">
        <f t="shared" si="5"/>
        <v>-98.570724487304688</v>
      </c>
      <c r="O15" s="3">
        <f t="shared" si="5"/>
        <v>-96.299659729003906</v>
      </c>
      <c r="P15" s="3">
        <f t="shared" si="3"/>
        <v>-85.38433837890625</v>
      </c>
      <c r="Q15" s="3">
        <f t="shared" si="3"/>
        <v>-72.660430908203125</v>
      </c>
      <c r="R15" s="3">
        <f t="shared" si="3"/>
        <v>-57.496971130371094</v>
      </c>
      <c r="S15" s="3">
        <f t="shared" si="3"/>
        <v>-41.434131622314453</v>
      </c>
      <c r="T15" s="3">
        <f t="shared" si="3"/>
        <v>-24.907325744628906</v>
      </c>
      <c r="U15" s="3">
        <f t="shared" si="3"/>
        <v>57.634651184082031</v>
      </c>
      <c r="V15" s="3">
        <f t="shared" si="3"/>
        <v>168.59262084960938</v>
      </c>
      <c r="W15" s="3">
        <f t="shared" si="3"/>
        <v>228.30279541015625</v>
      </c>
      <c r="X15" s="3">
        <f t="shared" si="3"/>
        <v>250.55134582519531</v>
      </c>
      <c r="Y15" s="3">
        <f t="shared" si="3"/>
        <v>272.98324584960938</v>
      </c>
      <c r="Z15" s="3">
        <f t="shared" si="3"/>
        <v>299.81631469726563</v>
      </c>
      <c r="AA15" s="3">
        <f t="shared" si="3"/>
        <v>332.90869140625</v>
      </c>
      <c r="AB15" s="3">
        <f t="shared" si="3"/>
        <v>351.53878784179688</v>
      </c>
      <c r="AC15" s="3">
        <f t="shared" si="4"/>
        <v>-98.570724487304688</v>
      </c>
      <c r="AD15" s="3">
        <f t="shared" si="7"/>
        <v>-58.99017333984375</v>
      </c>
      <c r="AE15" s="1">
        <f>+HLOOKUP($AC15,$C15:$AB$17,3,FALSE)</f>
        <v>0.96</v>
      </c>
    </row>
    <row r="16" spans="1:31" x14ac:dyDescent="0.25">
      <c r="A16" s="5">
        <f t="shared" si="6"/>
        <v>7</v>
      </c>
      <c r="B16" s="5" t="str">
        <f>+B8</f>
        <v>ECO-BUR(2C) Sin 4LT</v>
      </c>
      <c r="C16" s="3"/>
      <c r="D16" s="3"/>
      <c r="E16" s="3"/>
      <c r="F16" s="3"/>
      <c r="G16" s="3"/>
      <c r="H16" s="3">
        <f t="shared" si="1"/>
        <v>17.888095855712891</v>
      </c>
      <c r="I16" s="3">
        <f t="shared" si="1"/>
        <v>-61.289573669433594</v>
      </c>
      <c r="J16" s="3">
        <f t="shared" si="2"/>
        <v>-95.223526000976563</v>
      </c>
      <c r="K16" s="3">
        <f t="shared" si="2"/>
        <v>-110.45998382568359</v>
      </c>
      <c r="L16" s="3">
        <f t="shared" si="2"/>
        <v>-112.72814178466797</v>
      </c>
      <c r="M16" s="3">
        <f t="shared" si="2"/>
        <v>-106.97222900390625</v>
      </c>
      <c r="N16" s="3">
        <f t="shared" si="5"/>
        <v>-98.980293273925781</v>
      </c>
      <c r="O16" s="3">
        <f t="shared" si="5"/>
        <v>-89.044570922851563</v>
      </c>
      <c r="P16" s="3">
        <f t="shared" si="3"/>
        <v>-74.748435974121094</v>
      </c>
      <c r="Q16" s="3">
        <f t="shared" si="3"/>
        <v>-59.035648345947266</v>
      </c>
      <c r="R16" s="3">
        <f t="shared" si="3"/>
        <v>-41.834468841552734</v>
      </c>
      <c r="S16" s="3">
        <f t="shared" si="3"/>
        <v>-23.156665802001953</v>
      </c>
      <c r="T16" s="3">
        <f t="shared" si="3"/>
        <v>-4.648655891418457</v>
      </c>
      <c r="U16" s="3">
        <f t="shared" si="3"/>
        <v>65.194938659667969</v>
      </c>
      <c r="V16" s="3">
        <f t="shared" si="3"/>
        <v>176.4310302734375</v>
      </c>
      <c r="W16" s="3">
        <f t="shared" si="3"/>
        <v>251.05953979492188</v>
      </c>
      <c r="X16" s="3">
        <f t="shared" si="3"/>
        <v>274.140380859375</v>
      </c>
      <c r="Y16" s="3">
        <f t="shared" si="3"/>
        <v>298.34066772460938</v>
      </c>
      <c r="Z16" s="3">
        <f t="shared" si="3"/>
        <v>330.44461059570313</v>
      </c>
      <c r="AA16" s="3">
        <f t="shared" si="3"/>
        <v>363.28173828125</v>
      </c>
      <c r="AB16" s="3">
        <f t="shared" si="3"/>
        <v>379.01522827148438</v>
      </c>
      <c r="AC16" s="3">
        <f t="shared" si="4"/>
        <v>-112.72814178466797</v>
      </c>
      <c r="AD16" s="3">
        <f t="shared" si="7"/>
        <v>-44.832756042480469</v>
      </c>
      <c r="AE16" s="1">
        <f>+HLOOKUP($AC16,$C16:$AB$17,2,FALSE)</f>
        <v>0.94</v>
      </c>
    </row>
    <row r="17" spans="3:28" x14ac:dyDescent="0.25">
      <c r="C17" s="3">
        <f>+C10</f>
        <v>0.85</v>
      </c>
      <c r="D17" s="3">
        <f t="shared" ref="D17:AB17" si="9">+D10</f>
        <v>0.86</v>
      </c>
      <c r="E17" s="3">
        <f t="shared" si="9"/>
        <v>0.87</v>
      </c>
      <c r="F17" s="3">
        <f t="shared" si="9"/>
        <v>0.88</v>
      </c>
      <c r="G17" s="3">
        <f t="shared" si="9"/>
        <v>0.89</v>
      </c>
      <c r="H17" s="3">
        <f t="shared" si="9"/>
        <v>0.9</v>
      </c>
      <c r="I17" s="3">
        <f t="shared" si="9"/>
        <v>0.91</v>
      </c>
      <c r="J17" s="3">
        <f t="shared" si="9"/>
        <v>0.92</v>
      </c>
      <c r="K17" s="3">
        <f t="shared" si="9"/>
        <v>0.93</v>
      </c>
      <c r="L17" s="3">
        <f t="shared" si="9"/>
        <v>0.94</v>
      </c>
      <c r="M17" s="3">
        <f t="shared" si="9"/>
        <v>0.95</v>
      </c>
      <c r="N17" s="3">
        <f t="shared" si="9"/>
        <v>0.96</v>
      </c>
      <c r="O17" s="3">
        <f t="shared" si="9"/>
        <v>0.97</v>
      </c>
      <c r="P17" s="3">
        <f t="shared" si="9"/>
        <v>0.98</v>
      </c>
      <c r="Q17" s="3">
        <f t="shared" si="9"/>
        <v>0.99</v>
      </c>
      <c r="R17" s="3">
        <f t="shared" si="9"/>
        <v>1</v>
      </c>
      <c r="S17" s="3">
        <f t="shared" si="9"/>
        <v>1.01</v>
      </c>
      <c r="T17" s="3">
        <f t="shared" si="9"/>
        <v>1.02</v>
      </c>
      <c r="U17" s="3">
        <f t="shared" si="9"/>
        <v>1.03</v>
      </c>
      <c r="V17" s="3">
        <f t="shared" si="9"/>
        <v>1.04</v>
      </c>
      <c r="W17" s="3">
        <f t="shared" si="9"/>
        <v>1.05</v>
      </c>
      <c r="X17" s="3">
        <f t="shared" si="9"/>
        <v>1.06</v>
      </c>
      <c r="Y17" s="3">
        <f t="shared" si="9"/>
        <v>1.07</v>
      </c>
      <c r="Z17" s="3">
        <f t="shared" si="9"/>
        <v>1.08</v>
      </c>
      <c r="AA17" s="3">
        <f t="shared" si="9"/>
        <v>1.0900000000000001</v>
      </c>
      <c r="AB17" s="3">
        <f t="shared" si="9"/>
        <v>1.1000000000000001</v>
      </c>
    </row>
    <row r="18" spans="3:28" x14ac:dyDescent="0.25">
      <c r="C18" s="3"/>
      <c r="D18" s="3"/>
    </row>
  </sheetData>
  <mergeCells count="2">
    <mergeCell ref="A10:B10"/>
    <mergeCell ref="A2:B2"/>
  </mergeCells>
  <conditionalFormatting sqref="C11:AB16">
    <cfRule type="cellIs" dxfId="11" priority="9" operator="equal">
      <formula>$AC11</formula>
    </cfRule>
  </conditionalFormatting>
  <conditionalFormatting sqref="C3:AB3 Q4:W8">
    <cfRule type="cellIs" dxfId="10" priority="3" operator="equal">
      <formula>$AC3</formula>
    </cfRule>
  </conditionalFormatting>
  <conditionalFormatting sqref="C4:P6 X4:AB6">
    <cfRule type="cellIs" dxfId="9" priority="2" operator="equal">
      <formula>$AC4</formula>
    </cfRule>
  </conditionalFormatting>
  <conditionalFormatting sqref="C7:P8 X7:AB8">
    <cfRule type="cellIs" dxfId="8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70" zoomScaleNormal="70" workbookViewId="0">
      <selection activeCell="B3" sqref="B3:B8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6004</v>
      </c>
      <c r="B3" s="5" t="s">
        <v>10</v>
      </c>
      <c r="C3" s="3">
        <v>139.32044982910156</v>
      </c>
      <c r="D3" s="3">
        <v>146.32586669921875</v>
      </c>
      <c r="E3" s="3">
        <v>150.93331909179688</v>
      </c>
      <c r="F3" s="3">
        <v>157.07087707519531</v>
      </c>
      <c r="G3" s="3">
        <v>154.61477661132813</v>
      </c>
      <c r="H3" s="3">
        <v>141.15225219726563</v>
      </c>
      <c r="I3" s="3">
        <v>127.92961883544922</v>
      </c>
      <c r="J3" s="3">
        <v>104.52482604980469</v>
      </c>
      <c r="K3" s="3">
        <v>34.280277252197266</v>
      </c>
      <c r="L3" s="3">
        <v>-34.556282043457031</v>
      </c>
      <c r="M3" s="3">
        <v>-101.98434448242188</v>
      </c>
      <c r="N3" s="3">
        <v>-120.17192840576172</v>
      </c>
      <c r="O3" s="3">
        <v>-132.00877380371094</v>
      </c>
      <c r="P3" s="3">
        <v>-142.14105224609375</v>
      </c>
      <c r="Q3" s="3">
        <v>-149.35612487792969</v>
      </c>
      <c r="R3" s="3">
        <v>-155.91490173339844</v>
      </c>
      <c r="S3" s="3">
        <v>-152.95907592773438</v>
      </c>
      <c r="T3" s="3">
        <v>-143.29862976074219</v>
      </c>
      <c r="U3" s="3">
        <v>-135.18234252929688</v>
      </c>
      <c r="V3" s="3">
        <v>-125.97012329101563</v>
      </c>
      <c r="W3" s="3">
        <v>-114.66507720947266</v>
      </c>
      <c r="X3" s="3">
        <v>-98.81500244140625</v>
      </c>
      <c r="Y3" s="3">
        <v>-82.630332946777344</v>
      </c>
      <c r="Z3" s="3">
        <v>-62.67681884765625</v>
      </c>
      <c r="AA3" s="3">
        <v>-38.899188995361328</v>
      </c>
      <c r="AB3" s="3">
        <v>-11.665940284729004</v>
      </c>
      <c r="AC3" s="3">
        <f t="shared" ref="AC3:AC8" si="0">+MIN(C3:W3)</f>
        <v>-155.91490173339844</v>
      </c>
    </row>
    <row r="4" spans="1:31" x14ac:dyDescent="0.25">
      <c r="A4" s="5">
        <v>6004</v>
      </c>
      <c r="B4" s="5" t="s">
        <v>13</v>
      </c>
      <c r="C4" s="3">
        <v>157.72421264648438</v>
      </c>
      <c r="D4" s="3">
        <v>166.3375244140625</v>
      </c>
      <c r="E4" s="3">
        <v>169.98025512695313</v>
      </c>
      <c r="F4" s="3">
        <v>176.93988037109375</v>
      </c>
      <c r="G4" s="3">
        <v>164.72627258300781</v>
      </c>
      <c r="H4" s="3">
        <v>151.0863037109375</v>
      </c>
      <c r="I4" s="3">
        <v>137.87620544433594</v>
      </c>
      <c r="J4" s="3">
        <v>105.01632690429688</v>
      </c>
      <c r="K4" s="3">
        <v>34.767704010009766</v>
      </c>
      <c r="L4" s="3">
        <v>-34.072872161865234</v>
      </c>
      <c r="M4" s="3">
        <v>-101.50489807128906</v>
      </c>
      <c r="N4" s="3">
        <v>-110.44316101074219</v>
      </c>
      <c r="O4" s="3">
        <v>-124.35079956054688</v>
      </c>
      <c r="P4" s="3">
        <v>-132.31208801269531</v>
      </c>
      <c r="Q4" s="3">
        <v>-139.42568969726563</v>
      </c>
      <c r="R4" s="3">
        <v>-143.66203308105469</v>
      </c>
      <c r="S4" s="3">
        <v>-134.16954040527344</v>
      </c>
      <c r="T4" s="3">
        <v>-124.582275390625</v>
      </c>
      <c r="U4" s="3">
        <v>-115.79365539550781</v>
      </c>
      <c r="V4" s="3">
        <v>-105.28204345703125</v>
      </c>
      <c r="W4" s="3">
        <v>-91.193519592285156</v>
      </c>
      <c r="X4" s="3">
        <v>-75.452178955078125</v>
      </c>
      <c r="Y4" s="3">
        <v>-56.300090789794922</v>
      </c>
      <c r="Z4" s="3">
        <v>-32.653854370117188</v>
      </c>
      <c r="AA4" s="3">
        <v>-6.7702608108520508</v>
      </c>
      <c r="AB4" s="3">
        <v>39.261131286621094</v>
      </c>
      <c r="AC4" s="3">
        <f t="shared" si="0"/>
        <v>-143.66203308105469</v>
      </c>
    </row>
    <row r="5" spans="1:31" x14ac:dyDescent="0.25">
      <c r="A5" s="5">
        <v>6004</v>
      </c>
      <c r="B5" s="5" t="s">
        <v>11</v>
      </c>
      <c r="C5" s="3">
        <v>212.21745300292969</v>
      </c>
      <c r="D5" s="3">
        <v>217.76071166992188</v>
      </c>
      <c r="E5" s="3">
        <v>216.87889099121094</v>
      </c>
      <c r="F5" s="3">
        <v>206.36766052246094</v>
      </c>
      <c r="G5" s="3">
        <v>196.27769470214844</v>
      </c>
      <c r="H5" s="3">
        <v>186.01467895507813</v>
      </c>
      <c r="I5" s="3">
        <v>176.79277038574219</v>
      </c>
      <c r="J5" s="3">
        <v>107.01795959472656</v>
      </c>
      <c r="K5" s="3">
        <v>36.761440277099609</v>
      </c>
      <c r="L5" s="3">
        <v>-32.087100982666016</v>
      </c>
      <c r="M5" s="3">
        <v>-61.098636627197266</v>
      </c>
      <c r="N5" s="3">
        <v>-68.929847717285156</v>
      </c>
      <c r="O5" s="3">
        <v>-78.40765380859375</v>
      </c>
      <c r="P5" s="3">
        <v>-82.719047546386719</v>
      </c>
      <c r="Q5" s="3">
        <v>-86.250236511230469</v>
      </c>
      <c r="R5" s="3">
        <v>-73.26287841796875</v>
      </c>
      <c r="S5" s="3">
        <v>-59.122806549072266</v>
      </c>
      <c r="T5" s="3">
        <v>-45.257301330566406</v>
      </c>
      <c r="U5" s="3">
        <v>-29.188913345336914</v>
      </c>
      <c r="V5" s="3">
        <v>-8.8427896499633789</v>
      </c>
      <c r="W5" s="3">
        <v>13.10764217376709</v>
      </c>
      <c r="X5" s="3">
        <v>38.442024230957031</v>
      </c>
      <c r="Y5" s="3">
        <v>69.417877197265625</v>
      </c>
      <c r="Z5" s="3">
        <v>105.27187347412109</v>
      </c>
      <c r="AA5" s="3">
        <v>149.65678405761719</v>
      </c>
      <c r="AB5" s="3">
        <v>211.3076171875</v>
      </c>
      <c r="AC5" s="3">
        <f t="shared" si="0"/>
        <v>-86.250236511230469</v>
      </c>
    </row>
    <row r="6" spans="1:31" x14ac:dyDescent="0.25">
      <c r="A6" s="5">
        <v>6004</v>
      </c>
      <c r="B6" s="5" t="s">
        <v>12</v>
      </c>
      <c r="C6" s="3">
        <v>309.17965698242188</v>
      </c>
      <c r="D6" s="3">
        <v>279.36187744140625</v>
      </c>
      <c r="E6" s="3">
        <v>248.65188598632813</v>
      </c>
      <c r="F6" s="3">
        <v>216.25318908691406</v>
      </c>
      <c r="G6" s="3">
        <v>187.63931274414063</v>
      </c>
      <c r="H6" s="3">
        <v>165.93510437011719</v>
      </c>
      <c r="I6" s="3">
        <v>101.84980773925781</v>
      </c>
      <c r="J6" s="3">
        <v>30.928668975830078</v>
      </c>
      <c r="K6" s="3">
        <v>-38.584068298339844</v>
      </c>
      <c r="L6" s="3">
        <v>-81.494354248046875</v>
      </c>
      <c r="M6" s="3">
        <v>-98.250541687011719</v>
      </c>
      <c r="N6" s="3">
        <v>-114.75957489013672</v>
      </c>
      <c r="O6" s="3">
        <v>-131.22132873535156</v>
      </c>
      <c r="P6" s="3">
        <v>-147.09286499023438</v>
      </c>
      <c r="Q6" s="3">
        <v>-161.96478271484375</v>
      </c>
      <c r="R6" s="3">
        <v>-175.68971252441406</v>
      </c>
      <c r="S6" s="3">
        <v>-187.63885498046875</v>
      </c>
      <c r="T6" s="3">
        <v>-196.83250427246094</v>
      </c>
      <c r="U6" s="3">
        <v>-204.92518615722656</v>
      </c>
      <c r="V6" s="3">
        <v>-208.39665222167969</v>
      </c>
      <c r="W6" s="3">
        <v>-194.71345520019531</v>
      </c>
      <c r="X6" s="3">
        <v>-154.32801818847656</v>
      </c>
      <c r="Y6" s="3"/>
      <c r="Z6" s="3"/>
      <c r="AA6" s="3"/>
      <c r="AB6" s="3"/>
      <c r="AC6" s="3">
        <f t="shared" si="0"/>
        <v>-208.39665222167969</v>
      </c>
    </row>
    <row r="7" spans="1:31" x14ac:dyDescent="0.25">
      <c r="A7" s="5">
        <v>6004</v>
      </c>
      <c r="B7" s="5" t="s">
        <v>14</v>
      </c>
      <c r="C7" s="3">
        <v>309.17965698242188</v>
      </c>
      <c r="D7" s="3">
        <v>288.25735473632813</v>
      </c>
      <c r="E7" s="3">
        <v>268.5504150390625</v>
      </c>
      <c r="F7" s="3">
        <v>247.62216186523438</v>
      </c>
      <c r="G7" s="3">
        <v>227.00715637207031</v>
      </c>
      <c r="H7" s="3">
        <v>176.61325073242188</v>
      </c>
      <c r="I7" s="3">
        <v>104.27098083496094</v>
      </c>
      <c r="J7" s="3">
        <v>33.337478637695313</v>
      </c>
      <c r="K7" s="3">
        <v>-23.697668075561523</v>
      </c>
      <c r="L7" s="3">
        <v>-39.153583526611328</v>
      </c>
      <c r="M7" s="3">
        <v>-54.011131286621094</v>
      </c>
      <c r="N7" s="3">
        <v>-68.577186584472656</v>
      </c>
      <c r="O7" s="3">
        <v>-81.791305541992188</v>
      </c>
      <c r="P7" s="3">
        <v>-93.26239013671875</v>
      </c>
      <c r="Q7" s="3">
        <v>-103.2760009765625</v>
      </c>
      <c r="R7" s="3">
        <v>-104.41280364990234</v>
      </c>
      <c r="S7" s="3">
        <v>-94.223426818847656</v>
      </c>
      <c r="AA7" s="3"/>
      <c r="AB7" s="3"/>
      <c r="AC7" s="3">
        <f t="shared" si="0"/>
        <v>-104.41280364990234</v>
      </c>
    </row>
    <row r="8" spans="1:31" x14ac:dyDescent="0.25">
      <c r="A8" s="5">
        <v>6004</v>
      </c>
      <c r="B8" s="5" t="s">
        <v>15</v>
      </c>
      <c r="C8" s="3">
        <v>334.680419921875</v>
      </c>
      <c r="D8" s="3">
        <v>311.51858520507813</v>
      </c>
      <c r="E8" s="3">
        <v>289.2315673828125</v>
      </c>
      <c r="F8" s="3">
        <v>267.76339721679688</v>
      </c>
      <c r="G8" s="3">
        <v>246.12956237792969</v>
      </c>
      <c r="H8" s="3">
        <v>177.73171997070313</v>
      </c>
      <c r="I8" s="3">
        <v>105.37647247314453</v>
      </c>
      <c r="J8" s="3">
        <v>34.429473876953125</v>
      </c>
      <c r="K8" s="3">
        <v>-5.9601831436157227</v>
      </c>
      <c r="L8" s="3">
        <v>-22.796272277832031</v>
      </c>
      <c r="M8" s="3">
        <v>-39.732681274414063</v>
      </c>
      <c r="N8" s="3">
        <v>-55.864353179931641</v>
      </c>
      <c r="O8" s="3">
        <v>-70.787063598632813</v>
      </c>
      <c r="P8" s="3">
        <v>-84.716758728027344</v>
      </c>
      <c r="Q8" s="3">
        <v>-97.619773864746094</v>
      </c>
      <c r="R8" s="3">
        <v>-107.73259735107422</v>
      </c>
      <c r="S8" s="3">
        <v>-115.62874603271484</v>
      </c>
      <c r="T8" s="3">
        <v>-121.28575134277344</v>
      </c>
      <c r="U8" s="3">
        <v>-114.21283721923828</v>
      </c>
      <c r="V8" s="3">
        <v>-66.331878662109375</v>
      </c>
      <c r="AA8" s="3"/>
      <c r="AB8" s="3"/>
      <c r="AC8" s="3">
        <f t="shared" si="0"/>
        <v>-121.28575134277344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I16" si="1">+HLOOKUP(C$10,$C$2:$AB$8,$A11,FALSE)</f>
        <v>-11.665940284729004</v>
      </c>
      <c r="D11" s="3">
        <f t="shared" si="1"/>
        <v>-38.899188995361328</v>
      </c>
      <c r="E11" s="3">
        <f t="shared" si="1"/>
        <v>-62.67681884765625</v>
      </c>
      <c r="F11" s="3">
        <f t="shared" si="1"/>
        <v>-82.630332946777344</v>
      </c>
      <c r="G11" s="3">
        <f t="shared" ref="G11:O16" si="2">+HLOOKUP(G$10,$C$2:$AB$8,$A11,FALSE)</f>
        <v>-98.81500244140625</v>
      </c>
      <c r="H11" s="3">
        <f t="shared" si="2"/>
        <v>-114.66507720947266</v>
      </c>
      <c r="I11" s="3">
        <f t="shared" si="2"/>
        <v>-125.97012329101563</v>
      </c>
      <c r="J11" s="3">
        <f t="shared" si="2"/>
        <v>-135.18234252929688</v>
      </c>
      <c r="K11" s="3">
        <f t="shared" si="2"/>
        <v>-143.29862976074219</v>
      </c>
      <c r="L11" s="3">
        <f t="shared" si="2"/>
        <v>-152.95907592773438</v>
      </c>
      <c r="M11" s="3">
        <f t="shared" si="2"/>
        <v>-155.91490173339844</v>
      </c>
      <c r="N11" s="3">
        <f>+HLOOKUP(N$10,$C$2:$AB$8,$A11,FALSE)</f>
        <v>-149.35612487792969</v>
      </c>
      <c r="O11" s="3">
        <f>+HLOOKUP(O$10,$C$2:$AB$8,$A11,FALSE)</f>
        <v>-142.14105224609375</v>
      </c>
      <c r="P11" s="3">
        <f t="shared" ref="P11:AB16" si="3">+HLOOKUP(P$10,$C$2:$AB$8,$A11,FALSE)</f>
        <v>-132.00877380371094</v>
      </c>
      <c r="Q11" s="3">
        <f t="shared" si="3"/>
        <v>-120.17192840576172</v>
      </c>
      <c r="R11" s="3">
        <f t="shared" si="3"/>
        <v>-101.98434448242188</v>
      </c>
      <c r="S11" s="3">
        <f t="shared" si="3"/>
        <v>-34.556282043457031</v>
      </c>
      <c r="T11" s="3">
        <f t="shared" si="3"/>
        <v>34.280277252197266</v>
      </c>
      <c r="U11" s="3">
        <f t="shared" si="3"/>
        <v>104.52482604980469</v>
      </c>
      <c r="V11" s="3">
        <f t="shared" si="3"/>
        <v>127.92961883544922</v>
      </c>
      <c r="W11" s="3">
        <f t="shared" si="3"/>
        <v>141.15225219726563</v>
      </c>
      <c r="X11" s="3">
        <f t="shared" si="3"/>
        <v>154.61477661132813</v>
      </c>
      <c r="Y11" s="3">
        <f t="shared" si="3"/>
        <v>157.07087707519531</v>
      </c>
      <c r="Z11" s="3">
        <f t="shared" si="3"/>
        <v>150.93331909179688</v>
      </c>
      <c r="AA11" s="3">
        <f t="shared" si="3"/>
        <v>146.32586669921875</v>
      </c>
      <c r="AB11" s="3">
        <f t="shared" si="3"/>
        <v>139.32044982910156</v>
      </c>
      <c r="AC11" s="3">
        <f t="shared" ref="AC11:AC16" si="4">+MIN(C11:W11)</f>
        <v>-155.91490173339844</v>
      </c>
      <c r="AE11" s="1">
        <f>+HLOOKUP($AC11,$C11:$AB$17,7,FALSE)</f>
        <v>0.95</v>
      </c>
    </row>
    <row r="12" spans="1:31" x14ac:dyDescent="0.25">
      <c r="A12" s="5">
        <f>+A11+1</f>
        <v>3</v>
      </c>
      <c r="B12" s="5" t="str">
        <f t="shared" ref="B12:B15" si="5">+B4</f>
        <v>VEL-DOM(5A) Con 4LT</v>
      </c>
      <c r="C12" s="3">
        <f t="shared" si="1"/>
        <v>39.261131286621094</v>
      </c>
      <c r="D12" s="3">
        <f t="shared" si="1"/>
        <v>-6.7702608108520508</v>
      </c>
      <c r="E12" s="3">
        <f t="shared" si="1"/>
        <v>-32.653854370117188</v>
      </c>
      <c r="F12" s="3">
        <f t="shared" si="1"/>
        <v>-56.300090789794922</v>
      </c>
      <c r="G12" s="3">
        <f t="shared" si="1"/>
        <v>-75.452178955078125</v>
      </c>
      <c r="H12" s="3">
        <f t="shared" si="1"/>
        <v>-91.193519592285156</v>
      </c>
      <c r="I12" s="3">
        <f t="shared" si="1"/>
        <v>-105.28204345703125</v>
      </c>
      <c r="J12" s="3">
        <f t="shared" si="2"/>
        <v>-115.79365539550781</v>
      </c>
      <c r="K12" s="3">
        <f t="shared" si="2"/>
        <v>-124.582275390625</v>
      </c>
      <c r="L12" s="3">
        <f t="shared" si="2"/>
        <v>-134.16954040527344</v>
      </c>
      <c r="M12" s="3">
        <f t="shared" si="2"/>
        <v>-143.66203308105469</v>
      </c>
      <c r="N12" s="3">
        <f t="shared" si="2"/>
        <v>-139.42568969726563</v>
      </c>
      <c r="O12" s="3">
        <f t="shared" si="2"/>
        <v>-132.31208801269531</v>
      </c>
      <c r="P12" s="3">
        <f t="shared" si="3"/>
        <v>-124.35079956054688</v>
      </c>
      <c r="Q12" s="3">
        <f t="shared" si="3"/>
        <v>-110.44316101074219</v>
      </c>
      <c r="R12" s="3">
        <f t="shared" si="3"/>
        <v>-101.50489807128906</v>
      </c>
      <c r="S12" s="3">
        <f t="shared" si="3"/>
        <v>-34.072872161865234</v>
      </c>
      <c r="T12" s="3">
        <f t="shared" si="3"/>
        <v>34.767704010009766</v>
      </c>
      <c r="U12" s="3">
        <f t="shared" si="3"/>
        <v>105.01632690429688</v>
      </c>
      <c r="V12" s="3">
        <f t="shared" si="3"/>
        <v>137.87620544433594</v>
      </c>
      <c r="W12" s="3">
        <f t="shared" si="3"/>
        <v>151.0863037109375</v>
      </c>
      <c r="X12" s="3">
        <f t="shared" si="3"/>
        <v>164.72627258300781</v>
      </c>
      <c r="Y12" s="3">
        <f t="shared" si="3"/>
        <v>176.93988037109375</v>
      </c>
      <c r="Z12" s="3">
        <f t="shared" si="3"/>
        <v>169.98025512695313</v>
      </c>
      <c r="AA12" s="3">
        <f t="shared" si="3"/>
        <v>166.3375244140625</v>
      </c>
      <c r="AB12" s="3">
        <f t="shared" si="3"/>
        <v>157.72421264648438</v>
      </c>
      <c r="AC12" s="3">
        <f t="shared" si="4"/>
        <v>-143.66203308105469</v>
      </c>
      <c r="AD12" s="3">
        <f>+$AC$11-AC12</f>
        <v>-12.25286865234375</v>
      </c>
      <c r="AE12" s="1">
        <f>+HLOOKUP($AC12,$C12:$AB$17,6,FALSE)</f>
        <v>0.95</v>
      </c>
    </row>
    <row r="13" spans="1:31" x14ac:dyDescent="0.25">
      <c r="A13" s="5">
        <f t="shared" ref="A13:A16" si="6">+A12+1</f>
        <v>4</v>
      </c>
      <c r="B13" s="5" t="str">
        <f t="shared" si="5"/>
        <v>ECO-BUR(2C) Con 4LT</v>
      </c>
      <c r="C13" s="3">
        <f t="shared" si="1"/>
        <v>211.3076171875</v>
      </c>
      <c r="D13" s="3">
        <f t="shared" si="1"/>
        <v>149.65678405761719</v>
      </c>
      <c r="E13" s="3">
        <f t="shared" si="1"/>
        <v>105.27187347412109</v>
      </c>
      <c r="F13" s="3">
        <f t="shared" si="1"/>
        <v>69.417877197265625</v>
      </c>
      <c r="G13" s="3">
        <f t="shared" si="1"/>
        <v>38.442024230957031</v>
      </c>
      <c r="H13" s="3">
        <f t="shared" si="1"/>
        <v>13.10764217376709</v>
      </c>
      <c r="I13" s="3">
        <f t="shared" si="2"/>
        <v>-8.8427896499633789</v>
      </c>
      <c r="J13" s="3">
        <f t="shared" si="2"/>
        <v>-29.188913345336914</v>
      </c>
      <c r="K13" s="3">
        <f t="shared" si="2"/>
        <v>-45.257301330566406</v>
      </c>
      <c r="L13" s="3">
        <f t="shared" si="2"/>
        <v>-59.122806549072266</v>
      </c>
      <c r="M13" s="3">
        <f t="shared" si="2"/>
        <v>-73.26287841796875</v>
      </c>
      <c r="N13" s="3">
        <f t="shared" si="2"/>
        <v>-86.250236511230469</v>
      </c>
      <c r="O13" s="3">
        <f t="shared" si="2"/>
        <v>-82.719047546386719</v>
      </c>
      <c r="P13" s="3">
        <f t="shared" si="3"/>
        <v>-78.40765380859375</v>
      </c>
      <c r="Q13" s="3">
        <f t="shared" si="3"/>
        <v>-68.929847717285156</v>
      </c>
      <c r="R13" s="3">
        <f t="shared" si="3"/>
        <v>-61.098636627197266</v>
      </c>
      <c r="S13" s="3">
        <f t="shared" si="3"/>
        <v>-32.087100982666016</v>
      </c>
      <c r="T13" s="3">
        <f t="shared" si="3"/>
        <v>36.761440277099609</v>
      </c>
      <c r="U13" s="3">
        <f t="shared" si="3"/>
        <v>107.01795959472656</v>
      </c>
      <c r="V13" s="3">
        <f t="shared" si="3"/>
        <v>176.79277038574219</v>
      </c>
      <c r="W13" s="3">
        <f t="shared" si="3"/>
        <v>186.01467895507813</v>
      </c>
      <c r="X13" s="3">
        <f t="shared" si="3"/>
        <v>196.27769470214844</v>
      </c>
      <c r="Y13" s="3">
        <f t="shared" si="3"/>
        <v>206.36766052246094</v>
      </c>
      <c r="Z13" s="3">
        <f t="shared" si="3"/>
        <v>216.87889099121094</v>
      </c>
      <c r="AA13" s="3">
        <f t="shared" si="3"/>
        <v>217.76071166992188</v>
      </c>
      <c r="AB13" s="3">
        <f t="shared" si="3"/>
        <v>212.21745300292969</v>
      </c>
      <c r="AC13" s="3">
        <f t="shared" si="4"/>
        <v>-86.250236511230469</v>
      </c>
      <c r="AD13" s="3">
        <f t="shared" ref="AD13:AD16" si="7">+$AC$11-AC13</f>
        <v>-69.664665222167969</v>
      </c>
      <c r="AE13" s="1">
        <f>+HLOOKUP($AC13,$C13:$AB$17,5,FALSE)</f>
        <v>0.96</v>
      </c>
    </row>
    <row r="14" spans="1:31" x14ac:dyDescent="0.25">
      <c r="A14" s="5">
        <f t="shared" si="6"/>
        <v>5</v>
      </c>
      <c r="B14" s="5" t="str">
        <f t="shared" si="5"/>
        <v>BASE Sin 4LT</v>
      </c>
      <c r="C14" s="3"/>
      <c r="D14" s="3"/>
      <c r="E14" s="3"/>
      <c r="F14" s="3"/>
      <c r="G14" s="3">
        <f t="shared" si="1"/>
        <v>-154.32801818847656</v>
      </c>
      <c r="H14" s="3">
        <f t="shared" si="1"/>
        <v>-194.71345520019531</v>
      </c>
      <c r="I14" s="3">
        <f t="shared" si="1"/>
        <v>-208.39665222167969</v>
      </c>
      <c r="J14" s="3">
        <f t="shared" si="2"/>
        <v>-204.92518615722656</v>
      </c>
      <c r="K14" s="3">
        <f t="shared" si="2"/>
        <v>-196.83250427246094</v>
      </c>
      <c r="L14" s="3">
        <f t="shared" si="2"/>
        <v>-187.63885498046875</v>
      </c>
      <c r="M14" s="3">
        <f t="shared" si="2"/>
        <v>-175.68971252441406</v>
      </c>
      <c r="N14" s="3">
        <f t="shared" si="2"/>
        <v>-161.96478271484375</v>
      </c>
      <c r="O14" s="3">
        <f t="shared" si="2"/>
        <v>-147.09286499023438</v>
      </c>
      <c r="P14" s="3">
        <f t="shared" si="3"/>
        <v>-131.22132873535156</v>
      </c>
      <c r="Q14" s="3">
        <f t="shared" si="3"/>
        <v>-114.75957489013672</v>
      </c>
      <c r="R14" s="3">
        <f t="shared" si="3"/>
        <v>-98.250541687011719</v>
      </c>
      <c r="S14" s="3">
        <f t="shared" si="3"/>
        <v>-81.494354248046875</v>
      </c>
      <c r="T14" s="3">
        <f t="shared" si="3"/>
        <v>-38.584068298339844</v>
      </c>
      <c r="U14" s="3">
        <f t="shared" si="3"/>
        <v>30.928668975830078</v>
      </c>
      <c r="V14" s="3">
        <f t="shared" si="3"/>
        <v>101.84980773925781</v>
      </c>
      <c r="W14" s="3">
        <f t="shared" si="3"/>
        <v>165.93510437011719</v>
      </c>
      <c r="X14" s="3">
        <f t="shared" si="3"/>
        <v>187.63931274414063</v>
      </c>
      <c r="Y14" s="3">
        <f t="shared" si="3"/>
        <v>216.25318908691406</v>
      </c>
      <c r="Z14" s="3">
        <f t="shared" si="3"/>
        <v>248.65188598632813</v>
      </c>
      <c r="AA14" s="3">
        <f t="shared" si="3"/>
        <v>279.36187744140625</v>
      </c>
      <c r="AB14" s="3">
        <f t="shared" si="3"/>
        <v>309.17965698242188</v>
      </c>
      <c r="AC14" s="3">
        <f t="shared" si="4"/>
        <v>-208.39665222167969</v>
      </c>
      <c r="AD14" s="3">
        <f t="shared" si="7"/>
        <v>52.48175048828125</v>
      </c>
      <c r="AE14" s="1">
        <f>+HLOOKUP($AC14,$C14:$AB$17,4,FALSE)</f>
        <v>0.91</v>
      </c>
    </row>
    <row r="15" spans="1:31" x14ac:dyDescent="0.25">
      <c r="A15" s="5">
        <f t="shared" si="6"/>
        <v>6</v>
      </c>
      <c r="B15" s="5" t="str">
        <f t="shared" si="5"/>
        <v>VEL-DOM(5A) Sin 4LT</v>
      </c>
      <c r="C15" s="3"/>
      <c r="D15" s="3"/>
      <c r="E15" s="3"/>
      <c r="F15" s="3"/>
      <c r="G15" s="3"/>
      <c r="H15" s="3"/>
      <c r="I15" s="3"/>
      <c r="J15" s="3"/>
      <c r="K15" s="3"/>
      <c r="L15" s="3">
        <f t="shared" si="2"/>
        <v>-94.223426818847656</v>
      </c>
      <c r="M15" s="3">
        <f t="shared" si="2"/>
        <v>-104.41280364990234</v>
      </c>
      <c r="N15" s="3">
        <f t="shared" si="2"/>
        <v>-103.2760009765625</v>
      </c>
      <c r="O15" s="3">
        <f t="shared" si="2"/>
        <v>-93.26239013671875</v>
      </c>
      <c r="P15" s="3">
        <f t="shared" si="3"/>
        <v>-81.791305541992188</v>
      </c>
      <c r="Q15" s="3">
        <f t="shared" si="3"/>
        <v>-68.577186584472656</v>
      </c>
      <c r="R15" s="3">
        <f t="shared" si="3"/>
        <v>-54.011131286621094</v>
      </c>
      <c r="S15" s="3">
        <f t="shared" si="3"/>
        <v>-39.153583526611328</v>
      </c>
      <c r="T15" s="3">
        <f t="shared" si="3"/>
        <v>-23.697668075561523</v>
      </c>
      <c r="U15" s="3">
        <f t="shared" si="3"/>
        <v>33.337478637695313</v>
      </c>
      <c r="V15" s="3">
        <f t="shared" si="3"/>
        <v>104.27098083496094</v>
      </c>
      <c r="W15" s="3">
        <f t="shared" si="3"/>
        <v>176.61325073242188</v>
      </c>
      <c r="X15" s="3">
        <f t="shared" si="3"/>
        <v>227.00715637207031</v>
      </c>
      <c r="Y15" s="3">
        <f t="shared" si="3"/>
        <v>247.62216186523438</v>
      </c>
      <c r="Z15" s="3">
        <f t="shared" si="3"/>
        <v>268.5504150390625</v>
      </c>
      <c r="AA15" s="3">
        <f t="shared" si="3"/>
        <v>288.25735473632813</v>
      </c>
      <c r="AB15" s="3">
        <f t="shared" si="3"/>
        <v>309.17965698242188</v>
      </c>
      <c r="AC15" s="3">
        <f t="shared" si="4"/>
        <v>-104.41280364990234</v>
      </c>
      <c r="AD15" s="3">
        <f t="shared" si="7"/>
        <v>-51.502098083496094</v>
      </c>
      <c r="AE15" s="1">
        <f>+HLOOKUP($AC15,$C15:$AB$17,3,FALSE)</f>
        <v>0.95</v>
      </c>
    </row>
    <row r="16" spans="1:31" x14ac:dyDescent="0.25">
      <c r="A16" s="5">
        <f t="shared" si="6"/>
        <v>7</v>
      </c>
      <c r="B16" s="5" t="str">
        <f>+B8</f>
        <v>ECO-BUR(2C) Sin 4LT</v>
      </c>
      <c r="C16" s="3"/>
      <c r="D16" s="3"/>
      <c r="E16" s="3"/>
      <c r="F16" s="3"/>
      <c r="G16" s="3"/>
      <c r="H16" s="3"/>
      <c r="I16" s="3">
        <f t="shared" si="1"/>
        <v>-66.331878662109375</v>
      </c>
      <c r="J16" s="3">
        <f t="shared" si="2"/>
        <v>-114.21283721923828</v>
      </c>
      <c r="K16" s="3">
        <f t="shared" si="2"/>
        <v>-121.28575134277344</v>
      </c>
      <c r="L16" s="3">
        <f t="shared" si="2"/>
        <v>-115.62874603271484</v>
      </c>
      <c r="M16" s="3">
        <f t="shared" si="2"/>
        <v>-107.73259735107422</v>
      </c>
      <c r="N16" s="3">
        <f t="shared" si="2"/>
        <v>-97.619773864746094</v>
      </c>
      <c r="O16" s="3">
        <f t="shared" si="2"/>
        <v>-84.716758728027344</v>
      </c>
      <c r="P16" s="3">
        <f t="shared" si="3"/>
        <v>-70.787063598632813</v>
      </c>
      <c r="Q16" s="3">
        <f t="shared" si="3"/>
        <v>-55.864353179931641</v>
      </c>
      <c r="R16" s="3">
        <f t="shared" si="3"/>
        <v>-39.732681274414063</v>
      </c>
      <c r="S16" s="3">
        <f t="shared" si="3"/>
        <v>-22.796272277832031</v>
      </c>
      <c r="T16" s="3">
        <f t="shared" si="3"/>
        <v>-5.9601831436157227</v>
      </c>
      <c r="U16" s="3">
        <f t="shared" si="3"/>
        <v>34.429473876953125</v>
      </c>
      <c r="V16" s="3">
        <f t="shared" si="3"/>
        <v>105.37647247314453</v>
      </c>
      <c r="W16" s="3">
        <f t="shared" si="3"/>
        <v>177.73171997070313</v>
      </c>
      <c r="X16" s="3">
        <f t="shared" si="3"/>
        <v>246.12956237792969</v>
      </c>
      <c r="Y16" s="3">
        <f t="shared" si="3"/>
        <v>267.76339721679688</v>
      </c>
      <c r="Z16" s="3">
        <f t="shared" si="3"/>
        <v>289.2315673828125</v>
      </c>
      <c r="AA16" s="3">
        <f t="shared" si="3"/>
        <v>311.51858520507813</v>
      </c>
      <c r="AB16" s="3">
        <f t="shared" si="3"/>
        <v>334.680419921875</v>
      </c>
      <c r="AC16" s="3">
        <f t="shared" si="4"/>
        <v>-121.28575134277344</v>
      </c>
      <c r="AD16" s="3">
        <f t="shared" si="7"/>
        <v>-34.629150390625</v>
      </c>
      <c r="AE16" s="1">
        <f>+HLOOKUP($AC16,$C16:$AB$17,2,FALSE)</f>
        <v>0.93</v>
      </c>
    </row>
    <row r="17" spans="3:28" x14ac:dyDescent="0.25">
      <c r="C17" s="3">
        <f>+C10</f>
        <v>0.85</v>
      </c>
      <c r="D17" s="3">
        <f t="shared" ref="D17:AB17" si="8">+D10</f>
        <v>0.86</v>
      </c>
      <c r="E17" s="3">
        <f t="shared" si="8"/>
        <v>0.87</v>
      </c>
      <c r="F17" s="3">
        <f t="shared" si="8"/>
        <v>0.88</v>
      </c>
      <c r="G17" s="3">
        <f t="shared" si="8"/>
        <v>0.89</v>
      </c>
      <c r="H17" s="3">
        <f t="shared" si="8"/>
        <v>0.9</v>
      </c>
      <c r="I17" s="3">
        <f t="shared" si="8"/>
        <v>0.91</v>
      </c>
      <c r="J17" s="3">
        <f t="shared" si="8"/>
        <v>0.92</v>
      </c>
      <c r="K17" s="3">
        <f t="shared" si="8"/>
        <v>0.93</v>
      </c>
      <c r="L17" s="3">
        <f t="shared" si="8"/>
        <v>0.94</v>
      </c>
      <c r="M17" s="3">
        <f t="shared" si="8"/>
        <v>0.95</v>
      </c>
      <c r="N17" s="3">
        <f t="shared" si="8"/>
        <v>0.96</v>
      </c>
      <c r="O17" s="3">
        <f t="shared" si="8"/>
        <v>0.97</v>
      </c>
      <c r="P17" s="3">
        <f t="shared" si="8"/>
        <v>0.98</v>
      </c>
      <c r="Q17" s="3">
        <f t="shared" si="8"/>
        <v>0.99</v>
      </c>
      <c r="R17" s="3">
        <f t="shared" si="8"/>
        <v>1</v>
      </c>
      <c r="S17" s="3">
        <f t="shared" si="8"/>
        <v>1.01</v>
      </c>
      <c r="T17" s="3">
        <f t="shared" si="8"/>
        <v>1.02</v>
      </c>
      <c r="U17" s="3">
        <f t="shared" si="8"/>
        <v>1.03</v>
      </c>
      <c r="V17" s="3">
        <f t="shared" si="8"/>
        <v>1.04</v>
      </c>
      <c r="W17" s="3">
        <f t="shared" si="8"/>
        <v>1.05</v>
      </c>
      <c r="X17" s="3">
        <f t="shared" si="8"/>
        <v>1.06</v>
      </c>
      <c r="Y17" s="3">
        <f t="shared" si="8"/>
        <v>1.07</v>
      </c>
      <c r="Z17" s="3">
        <f t="shared" si="8"/>
        <v>1.08</v>
      </c>
      <c r="AA17" s="3">
        <f t="shared" si="8"/>
        <v>1.0900000000000001</v>
      </c>
      <c r="AB17" s="3">
        <f t="shared" si="8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7" priority="4" operator="equal">
      <formula>$AC11</formula>
    </cfRule>
  </conditionalFormatting>
  <conditionalFormatting sqref="C3:AB3 Q4:W8">
    <cfRule type="cellIs" dxfId="6" priority="3" operator="equal">
      <formula>$AC3</formula>
    </cfRule>
  </conditionalFormatting>
  <conditionalFormatting sqref="C4:P6 X4:AB6">
    <cfRule type="cellIs" dxfId="5" priority="2" operator="equal">
      <formula>$AC4</formula>
    </cfRule>
  </conditionalFormatting>
  <conditionalFormatting sqref="C7:P8 X7:AB8">
    <cfRule type="cellIs" dxfId="4" priority="1" operator="equal">
      <formula>$AC7</formula>
    </cfRule>
  </conditionalFormatting>
  <pageMargins left="1" right="1" top="0.5" bottom="0.5" header="0.25" footer="0.25"/>
  <pageSetup scale="83" orientation="landscape" r:id="rId1"/>
  <headerFooter>
    <oddHeader>&amp;C&amp;D:&amp;A</oddHeader>
    <oddFooter>&amp;L&amp;P of &amp;F&amp;R&amp;R, &amp;S</oddFooter>
  </headerFooter>
  <colBreaks count="1" manualBreakCount="1">
    <brk id="19" max="1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70" zoomScaleNormal="70" workbookViewId="0">
      <selection activeCell="B3" sqref="B3:B8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6005</v>
      </c>
      <c r="B3" s="5" t="s">
        <v>10</v>
      </c>
      <c r="C3" s="3">
        <v>136.32562255859375</v>
      </c>
      <c r="D3" s="3">
        <v>148.52186584472656</v>
      </c>
      <c r="E3" s="3">
        <v>158.11903381347656</v>
      </c>
      <c r="F3" s="3">
        <v>166.39752197265625</v>
      </c>
      <c r="G3" s="3">
        <v>174.77059936523438</v>
      </c>
      <c r="H3" s="3">
        <v>181.20077514648438</v>
      </c>
      <c r="I3" s="3">
        <v>170.46478271484375</v>
      </c>
      <c r="J3" s="3">
        <v>119.49589538574219</v>
      </c>
      <c r="K3" s="3">
        <v>1.6869330406188965</v>
      </c>
      <c r="L3" s="3">
        <v>-113.69932556152344</v>
      </c>
      <c r="M3" s="3">
        <v>-160.57894897460938</v>
      </c>
      <c r="N3" s="3">
        <v>-184.8541259765625</v>
      </c>
      <c r="O3" s="3">
        <v>-198.79344177246094</v>
      </c>
      <c r="P3" s="3">
        <v>-191.57368469238281</v>
      </c>
      <c r="Q3" s="3">
        <v>-181.11576843261719</v>
      </c>
      <c r="R3" s="3">
        <v>-170.68745422363281</v>
      </c>
      <c r="S3" s="3">
        <v>-156.82746887207031</v>
      </c>
      <c r="T3" s="3">
        <v>-138.06085205078125</v>
      </c>
      <c r="U3" s="3">
        <v>-118.11557769775391</v>
      </c>
      <c r="V3" s="3">
        <v>-93.738899230957031</v>
      </c>
      <c r="W3" s="3">
        <v>-64.952835083007813</v>
      </c>
      <c r="X3" s="3">
        <v>-31.827672958374023</v>
      </c>
      <c r="Y3" s="3">
        <v>12.580448150634766</v>
      </c>
      <c r="Z3" s="3">
        <v>73.533241271972656</v>
      </c>
      <c r="AA3" s="3">
        <v>140.13981628417969</v>
      </c>
      <c r="AB3" s="3">
        <v>220.13304138183594</v>
      </c>
      <c r="AC3" s="3">
        <f t="shared" ref="AC3:AC8" si="0">+MIN(C3:W3)</f>
        <v>-198.79344177246094</v>
      </c>
    </row>
    <row r="4" spans="1:31" x14ac:dyDescent="0.25">
      <c r="A4" s="5">
        <v>6005</v>
      </c>
      <c r="B4" s="5" t="s">
        <v>13</v>
      </c>
      <c r="C4" s="3">
        <v>151.16009521484375</v>
      </c>
      <c r="D4" s="3">
        <v>165.78935241699219</v>
      </c>
      <c r="E4" s="3">
        <v>177.25631713867188</v>
      </c>
      <c r="F4" s="3">
        <v>187.03103637695313</v>
      </c>
      <c r="G4" s="3">
        <v>195.50733947753906</v>
      </c>
      <c r="H4" s="3">
        <v>201.83767700195313</v>
      </c>
      <c r="I4" s="3">
        <v>183.51805114746094</v>
      </c>
      <c r="J4" s="3">
        <v>120.31749725341797</v>
      </c>
      <c r="K4" s="3">
        <v>2.4657611846923828</v>
      </c>
      <c r="L4" s="3">
        <v>-112.96134948730469</v>
      </c>
      <c r="M4" s="3">
        <v>-147.655517578125</v>
      </c>
      <c r="N4" s="3">
        <v>-171.75497436523438</v>
      </c>
      <c r="O4" s="3">
        <v>-178.5443115234375</v>
      </c>
      <c r="P4" s="3">
        <v>-170.30364990234375</v>
      </c>
      <c r="Q4" s="3">
        <v>-159.17510986328125</v>
      </c>
      <c r="R4" s="3">
        <v>-147.47743225097656</v>
      </c>
      <c r="S4" s="3">
        <v>-131.82279968261719</v>
      </c>
      <c r="T4" s="3">
        <v>-111.9937744140625</v>
      </c>
      <c r="U4" s="3">
        <v>-90.7938232421875</v>
      </c>
      <c r="V4" s="3">
        <v>-63.906635284423828</v>
      </c>
      <c r="W4" s="3">
        <v>-32.328762054443359</v>
      </c>
      <c r="X4" s="3">
        <v>3.8620657920837402</v>
      </c>
      <c r="Y4" s="3">
        <v>59.845001220703125</v>
      </c>
      <c r="Z4" s="3">
        <v>130.64068603515625</v>
      </c>
      <c r="AA4" s="3">
        <v>207.62718200683594</v>
      </c>
      <c r="AC4" s="3">
        <f t="shared" si="0"/>
        <v>-178.5443115234375</v>
      </c>
    </row>
    <row r="5" spans="1:31" x14ac:dyDescent="0.25">
      <c r="A5" s="5">
        <v>6005</v>
      </c>
      <c r="B5" s="5" t="s">
        <v>11</v>
      </c>
      <c r="C5" s="3">
        <v>206.89472961425781</v>
      </c>
      <c r="D5" s="3">
        <v>220.49754333496094</v>
      </c>
      <c r="E5" s="3">
        <v>230.70881652832031</v>
      </c>
      <c r="F5" s="3">
        <v>241.07624816894531</v>
      </c>
      <c r="G5" s="3">
        <v>247.60055541992188</v>
      </c>
      <c r="H5" s="3">
        <v>249.20170593261719</v>
      </c>
      <c r="I5" s="3">
        <v>232.93075561523438</v>
      </c>
      <c r="J5" s="3">
        <v>156.69235229492188</v>
      </c>
      <c r="K5" s="3">
        <v>39.519397735595703</v>
      </c>
      <c r="L5" s="3">
        <v>-74.469169616699219</v>
      </c>
      <c r="M5" s="3">
        <v>-84.833053588867188</v>
      </c>
      <c r="N5" s="3">
        <v>-103.03205108642578</v>
      </c>
      <c r="O5" s="3">
        <v>-106.63185119628906</v>
      </c>
      <c r="P5" s="3">
        <v>-92.052597045898438</v>
      </c>
      <c r="Q5" s="3">
        <v>-74.161750793457031</v>
      </c>
      <c r="R5" s="3">
        <v>-55.84283447265625</v>
      </c>
      <c r="S5" s="3">
        <v>-32.861747741699219</v>
      </c>
      <c r="T5" s="3">
        <v>-5.9507045745849609</v>
      </c>
      <c r="U5" s="3">
        <v>22.87519645690918</v>
      </c>
      <c r="V5" s="3">
        <v>57.250572204589844</v>
      </c>
      <c r="W5" s="3">
        <v>97.605171203613281</v>
      </c>
      <c r="X5" s="3">
        <v>144.88034057617188</v>
      </c>
      <c r="Y5" s="3">
        <v>197.43826293945313</v>
      </c>
      <c r="Z5" s="3">
        <v>254.5418701171875</v>
      </c>
      <c r="AA5" s="3">
        <v>310.42425537109375</v>
      </c>
      <c r="AC5" s="3">
        <f t="shared" si="0"/>
        <v>-106.63185119628906</v>
      </c>
    </row>
    <row r="6" spans="1:31" x14ac:dyDescent="0.25">
      <c r="A6" s="5">
        <v>6005</v>
      </c>
      <c r="B6" s="5" t="s">
        <v>12</v>
      </c>
      <c r="C6" s="3">
        <v>459.31295776367188</v>
      </c>
      <c r="D6" s="3">
        <v>429.63357543945313</v>
      </c>
      <c r="E6" s="3">
        <v>387.83981323242188</v>
      </c>
      <c r="F6" s="3">
        <v>337.87530517578125</v>
      </c>
      <c r="G6" s="3">
        <v>283.6453857421875</v>
      </c>
      <c r="H6" s="3">
        <v>228.69927978515625</v>
      </c>
      <c r="I6" s="3">
        <v>157.89445495605469</v>
      </c>
      <c r="J6" s="3">
        <v>53.526805877685547</v>
      </c>
      <c r="K6" s="3">
        <v>-45.863754272460938</v>
      </c>
      <c r="L6" s="3">
        <v>-94.125007629394531</v>
      </c>
      <c r="M6" s="3">
        <v>-115.25044250488281</v>
      </c>
      <c r="N6" s="3">
        <v>-137.26231384277344</v>
      </c>
      <c r="O6" s="3">
        <v>-157.49154663085938</v>
      </c>
      <c r="P6" s="3">
        <v>-175.76268005371094</v>
      </c>
      <c r="Q6" s="3">
        <v>-192.47271728515625</v>
      </c>
      <c r="R6" s="3">
        <v>-205.57868957519531</v>
      </c>
      <c r="S6" s="3">
        <v>-215.81369018554688</v>
      </c>
      <c r="T6" s="3">
        <v>-220.8280029296875</v>
      </c>
      <c r="U6" s="3">
        <v>-212.85171508789063</v>
      </c>
      <c r="V6" s="3">
        <v>-176.48004150390625</v>
      </c>
      <c r="W6" s="3">
        <v>-128.30166625976563</v>
      </c>
      <c r="X6" s="3">
        <v>-49.696403503417969</v>
      </c>
      <c r="Y6" s="3">
        <v>57.708473205566406</v>
      </c>
      <c r="Z6" s="3">
        <v>220.97361755371094</v>
      </c>
      <c r="AA6" s="3"/>
      <c r="AB6" s="3"/>
      <c r="AC6" s="3">
        <f t="shared" si="0"/>
        <v>-220.8280029296875</v>
      </c>
    </row>
    <row r="7" spans="1:31" x14ac:dyDescent="0.25">
      <c r="A7" s="5">
        <v>6005</v>
      </c>
      <c r="B7" s="5" t="s">
        <v>14</v>
      </c>
      <c r="C7" s="3">
        <v>459.31320190429688</v>
      </c>
      <c r="D7" s="3">
        <v>429.63357543945313</v>
      </c>
      <c r="E7" s="3">
        <v>387.83987426757813</v>
      </c>
      <c r="F7" s="3">
        <v>337.87530517578125</v>
      </c>
      <c r="G7" s="3">
        <v>283.6453857421875</v>
      </c>
      <c r="H7" s="3">
        <v>248.16989135742188</v>
      </c>
      <c r="I7" s="3">
        <v>196.39761352539063</v>
      </c>
      <c r="J7" s="3">
        <v>96.161750793457031</v>
      </c>
      <c r="K7" s="3">
        <v>-1.223546028137207</v>
      </c>
      <c r="L7" s="3">
        <v>-35.716236114501953</v>
      </c>
      <c r="M7" s="3">
        <v>-53.082889556884766</v>
      </c>
      <c r="N7" s="3">
        <v>-70.038864135742188</v>
      </c>
      <c r="O7" s="3">
        <v>-83.996788024902344</v>
      </c>
      <c r="P7" s="3">
        <v>-95.7698974609375</v>
      </c>
      <c r="Q7" s="3">
        <v>-99.034942626953125</v>
      </c>
      <c r="R7" s="3">
        <v>-92.716499328613281</v>
      </c>
      <c r="S7" s="3">
        <v>-61.355484008789063</v>
      </c>
      <c r="AA7" s="3"/>
      <c r="AC7" s="3">
        <f t="shared" si="0"/>
        <v>-99.034942626953125</v>
      </c>
    </row>
    <row r="8" spans="1:31" x14ac:dyDescent="0.25">
      <c r="A8" s="5">
        <v>6005</v>
      </c>
      <c r="B8" s="5" t="s">
        <v>15</v>
      </c>
      <c r="C8" s="3">
        <v>490.4521484375</v>
      </c>
      <c r="D8" s="3">
        <v>466.5474853515625</v>
      </c>
      <c r="E8" s="3">
        <v>428.93746948242188</v>
      </c>
      <c r="F8" s="3">
        <v>383.00885009765625</v>
      </c>
      <c r="G8" s="3">
        <v>331.70257568359375</v>
      </c>
      <c r="H8" s="3">
        <v>280.12744140625</v>
      </c>
      <c r="I8" s="3">
        <v>217.42823791503906</v>
      </c>
      <c r="J8" s="3">
        <v>117.23185729980469</v>
      </c>
      <c r="K8" s="3">
        <v>19.477817535400391</v>
      </c>
      <c r="L8" s="3">
        <v>-13.567024230957031</v>
      </c>
      <c r="M8" s="3">
        <v>-34.331142425537109</v>
      </c>
      <c r="N8" s="3">
        <v>-54.210872650146484</v>
      </c>
      <c r="O8" s="3">
        <v>-72.157379150390625</v>
      </c>
      <c r="P8" s="3">
        <v>-88.525184631347656</v>
      </c>
      <c r="Q8" s="3">
        <v>-103.22441864013672</v>
      </c>
      <c r="R8" s="3">
        <v>-113.17447662353516</v>
      </c>
      <c r="S8" s="3">
        <v>-119.43476104736328</v>
      </c>
      <c r="T8" s="3">
        <v>-118.49958801269531</v>
      </c>
      <c r="U8" s="3">
        <v>-99.895545959472656</v>
      </c>
      <c r="V8" s="3">
        <v>-49.379421234130859</v>
      </c>
      <c r="W8" s="3">
        <v>31.300205230712891</v>
      </c>
      <c r="X8" s="3">
        <v>168.77644348144531</v>
      </c>
      <c r="AC8" s="3">
        <f t="shared" si="0"/>
        <v>-119.43476104736328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O16" si="1">+HLOOKUP(C$10,$C$2:$AB$8,$A11,FALSE)</f>
        <v>220.13304138183594</v>
      </c>
      <c r="D11" s="3">
        <f t="shared" si="1"/>
        <v>140.13981628417969</v>
      </c>
      <c r="E11" s="3">
        <f t="shared" si="1"/>
        <v>73.533241271972656</v>
      </c>
      <c r="F11" s="3">
        <f t="shared" si="1"/>
        <v>12.580448150634766</v>
      </c>
      <c r="G11" s="3">
        <f t="shared" si="1"/>
        <v>-31.827672958374023</v>
      </c>
      <c r="H11" s="3">
        <f t="shared" si="1"/>
        <v>-64.952835083007813</v>
      </c>
      <c r="I11" s="3">
        <f t="shared" si="1"/>
        <v>-93.738899230957031</v>
      </c>
      <c r="J11" s="3">
        <f t="shared" si="1"/>
        <v>-118.11557769775391</v>
      </c>
      <c r="K11" s="3">
        <f t="shared" si="1"/>
        <v>-138.06085205078125</v>
      </c>
      <c r="L11" s="3">
        <f t="shared" si="1"/>
        <v>-156.82746887207031</v>
      </c>
      <c r="M11" s="3">
        <f t="shared" si="1"/>
        <v>-170.68745422363281</v>
      </c>
      <c r="N11" s="3">
        <f>+HLOOKUP(N$10,$C$2:$AB$8,$A11,FALSE)</f>
        <v>-181.11576843261719</v>
      </c>
      <c r="O11" s="3">
        <f>+HLOOKUP(O$10,$C$2:$AB$8,$A11,FALSE)</f>
        <v>-191.57368469238281</v>
      </c>
      <c r="P11" s="3">
        <f t="shared" ref="P11:AB16" si="2">+HLOOKUP(P$10,$C$2:$AB$8,$A11,FALSE)</f>
        <v>-198.79344177246094</v>
      </c>
      <c r="Q11" s="3">
        <f t="shared" si="2"/>
        <v>-184.8541259765625</v>
      </c>
      <c r="R11" s="3">
        <f t="shared" si="2"/>
        <v>-160.57894897460938</v>
      </c>
      <c r="S11" s="3">
        <f t="shared" si="2"/>
        <v>-113.69932556152344</v>
      </c>
      <c r="T11" s="3">
        <f t="shared" si="2"/>
        <v>1.6869330406188965</v>
      </c>
      <c r="U11" s="3">
        <f t="shared" si="2"/>
        <v>119.49589538574219</v>
      </c>
      <c r="V11" s="3">
        <f t="shared" si="2"/>
        <v>170.46478271484375</v>
      </c>
      <c r="W11" s="3">
        <f t="shared" si="2"/>
        <v>181.20077514648438</v>
      </c>
      <c r="X11" s="3">
        <f t="shared" si="2"/>
        <v>174.77059936523438</v>
      </c>
      <c r="Y11" s="3">
        <f t="shared" si="2"/>
        <v>166.39752197265625</v>
      </c>
      <c r="Z11" s="3">
        <f t="shared" si="2"/>
        <v>158.11903381347656</v>
      </c>
      <c r="AA11" s="3">
        <f t="shared" si="2"/>
        <v>148.52186584472656</v>
      </c>
      <c r="AB11" s="3">
        <f t="shared" si="2"/>
        <v>136.32562255859375</v>
      </c>
      <c r="AC11" s="3">
        <f>+MIN(C11:AB11)</f>
        <v>-198.79344177246094</v>
      </c>
      <c r="AE11" s="1">
        <f>+HLOOKUP($AC11,$C11:$AB$17,7,FALSE)</f>
        <v>0.98</v>
      </c>
    </row>
    <row r="12" spans="1:31" x14ac:dyDescent="0.25">
      <c r="A12" s="5">
        <f>+A11+1</f>
        <v>3</v>
      </c>
      <c r="B12" s="5" t="str">
        <f t="shared" ref="B12:B15" si="3">+B4</f>
        <v>VEL-DOM(5A) Con 4LT</v>
      </c>
      <c r="C12" s="3"/>
      <c r="D12" s="3">
        <f t="shared" si="1"/>
        <v>207.62718200683594</v>
      </c>
      <c r="E12" s="3">
        <f t="shared" si="1"/>
        <v>130.64068603515625</v>
      </c>
      <c r="F12" s="3">
        <f t="shared" si="1"/>
        <v>59.845001220703125</v>
      </c>
      <c r="G12" s="3">
        <f t="shared" si="1"/>
        <v>3.8620657920837402</v>
      </c>
      <c r="H12" s="3">
        <f t="shared" si="1"/>
        <v>-32.328762054443359</v>
      </c>
      <c r="I12" s="3">
        <f t="shared" si="1"/>
        <v>-63.906635284423828</v>
      </c>
      <c r="J12" s="3">
        <f t="shared" si="1"/>
        <v>-90.7938232421875</v>
      </c>
      <c r="K12" s="3">
        <f t="shared" si="1"/>
        <v>-111.9937744140625</v>
      </c>
      <c r="L12" s="3">
        <f t="shared" si="1"/>
        <v>-131.82279968261719</v>
      </c>
      <c r="M12" s="3">
        <f t="shared" si="1"/>
        <v>-147.47743225097656</v>
      </c>
      <c r="N12" s="3">
        <f t="shared" si="1"/>
        <v>-159.17510986328125</v>
      </c>
      <c r="O12" s="3">
        <f t="shared" si="1"/>
        <v>-170.30364990234375</v>
      </c>
      <c r="P12" s="3">
        <f t="shared" si="2"/>
        <v>-178.5443115234375</v>
      </c>
      <c r="Q12" s="3">
        <f t="shared" si="2"/>
        <v>-171.75497436523438</v>
      </c>
      <c r="R12" s="3">
        <f t="shared" si="2"/>
        <v>-147.655517578125</v>
      </c>
      <c r="S12" s="3">
        <f t="shared" si="2"/>
        <v>-112.96134948730469</v>
      </c>
      <c r="T12" s="3">
        <f t="shared" si="2"/>
        <v>2.4657611846923828</v>
      </c>
      <c r="U12" s="3">
        <f t="shared" si="2"/>
        <v>120.31749725341797</v>
      </c>
      <c r="V12" s="3">
        <f t="shared" si="2"/>
        <v>183.51805114746094</v>
      </c>
      <c r="W12" s="3">
        <f t="shared" si="2"/>
        <v>201.83767700195313</v>
      </c>
      <c r="X12" s="3">
        <f t="shared" si="2"/>
        <v>195.50733947753906</v>
      </c>
      <c r="Y12" s="3">
        <f t="shared" si="2"/>
        <v>187.03103637695313</v>
      </c>
      <c r="Z12" s="3">
        <f t="shared" si="2"/>
        <v>177.25631713867188</v>
      </c>
      <c r="AA12" s="3">
        <f t="shared" si="2"/>
        <v>165.78935241699219</v>
      </c>
      <c r="AB12" s="3">
        <f t="shared" si="2"/>
        <v>151.16009521484375</v>
      </c>
      <c r="AC12" s="3">
        <f t="shared" ref="AC12:AC16" si="4">+MIN(C12:AB12)</f>
        <v>-178.5443115234375</v>
      </c>
      <c r="AD12" s="3">
        <f>+$AC$11-AC12</f>
        <v>-20.249130249023438</v>
      </c>
      <c r="AE12" s="1">
        <f>+HLOOKUP($AC12,$C12:$AB$17,6,FALSE)</f>
        <v>0.98</v>
      </c>
    </row>
    <row r="13" spans="1:31" x14ac:dyDescent="0.25">
      <c r="A13" s="5">
        <f t="shared" ref="A13:A16" si="5">+A12+1</f>
        <v>4</v>
      </c>
      <c r="B13" s="5" t="str">
        <f t="shared" si="3"/>
        <v>ECO-BUR(2C) Con 4LT</v>
      </c>
      <c r="C13" s="3"/>
      <c r="D13" s="3">
        <f t="shared" si="1"/>
        <v>310.42425537109375</v>
      </c>
      <c r="E13" s="3">
        <f t="shared" si="1"/>
        <v>254.5418701171875</v>
      </c>
      <c r="F13" s="3">
        <f t="shared" si="1"/>
        <v>197.43826293945313</v>
      </c>
      <c r="G13" s="3">
        <f t="shared" si="1"/>
        <v>144.88034057617188</v>
      </c>
      <c r="H13" s="3">
        <f t="shared" si="1"/>
        <v>97.605171203613281</v>
      </c>
      <c r="I13" s="3">
        <f t="shared" si="1"/>
        <v>57.250572204589844</v>
      </c>
      <c r="J13" s="3">
        <f t="shared" si="1"/>
        <v>22.87519645690918</v>
      </c>
      <c r="K13" s="3">
        <f t="shared" si="1"/>
        <v>-5.9507045745849609</v>
      </c>
      <c r="L13" s="3">
        <f t="shared" si="1"/>
        <v>-32.861747741699219</v>
      </c>
      <c r="M13" s="3">
        <f t="shared" si="1"/>
        <v>-55.84283447265625</v>
      </c>
      <c r="N13" s="3">
        <f t="shared" si="1"/>
        <v>-74.161750793457031</v>
      </c>
      <c r="O13" s="3">
        <f t="shared" si="1"/>
        <v>-92.052597045898438</v>
      </c>
      <c r="P13" s="3">
        <f t="shared" si="2"/>
        <v>-106.63185119628906</v>
      </c>
      <c r="Q13" s="3">
        <f t="shared" si="2"/>
        <v>-103.03205108642578</v>
      </c>
      <c r="R13" s="3">
        <f t="shared" si="2"/>
        <v>-84.833053588867188</v>
      </c>
      <c r="S13" s="3">
        <f t="shared" si="2"/>
        <v>-74.469169616699219</v>
      </c>
      <c r="T13" s="3">
        <f t="shared" si="2"/>
        <v>39.519397735595703</v>
      </c>
      <c r="U13" s="3">
        <f t="shared" si="2"/>
        <v>156.69235229492188</v>
      </c>
      <c r="V13" s="3">
        <f t="shared" si="2"/>
        <v>232.93075561523438</v>
      </c>
      <c r="W13" s="3">
        <f t="shared" si="2"/>
        <v>249.20170593261719</v>
      </c>
      <c r="X13" s="3">
        <f t="shared" si="2"/>
        <v>247.60055541992188</v>
      </c>
      <c r="Y13" s="3">
        <f t="shared" si="2"/>
        <v>241.07624816894531</v>
      </c>
      <c r="Z13" s="3">
        <f t="shared" si="2"/>
        <v>230.70881652832031</v>
      </c>
      <c r="AA13" s="3">
        <f t="shared" si="2"/>
        <v>220.49754333496094</v>
      </c>
      <c r="AB13" s="3">
        <f t="shared" si="2"/>
        <v>206.89472961425781</v>
      </c>
      <c r="AC13" s="3">
        <f t="shared" si="4"/>
        <v>-106.63185119628906</v>
      </c>
      <c r="AD13" s="3">
        <f t="shared" ref="AD13:AD16" si="6">+$AC$11-AC13</f>
        <v>-92.161590576171875</v>
      </c>
      <c r="AE13" s="1">
        <f>+HLOOKUP($AC13,$C13:$AB$17,5,FALSE)</f>
        <v>0.98</v>
      </c>
    </row>
    <row r="14" spans="1:31" x14ac:dyDescent="0.25">
      <c r="A14" s="5">
        <f t="shared" si="5"/>
        <v>5</v>
      </c>
      <c r="B14" s="5" t="str">
        <f t="shared" si="3"/>
        <v>BASE Sin 4LT</v>
      </c>
      <c r="C14" s="3"/>
      <c r="D14" s="3"/>
      <c r="E14" s="3">
        <f t="shared" si="1"/>
        <v>220.97361755371094</v>
      </c>
      <c r="F14" s="3">
        <f t="shared" si="1"/>
        <v>57.708473205566406</v>
      </c>
      <c r="G14" s="3">
        <f t="shared" si="1"/>
        <v>-49.696403503417969</v>
      </c>
      <c r="H14" s="3">
        <f t="shared" si="1"/>
        <v>-128.30166625976563</v>
      </c>
      <c r="I14" s="3">
        <f t="shared" si="1"/>
        <v>-176.48004150390625</v>
      </c>
      <c r="J14" s="3">
        <f t="shared" si="1"/>
        <v>-212.85171508789063</v>
      </c>
      <c r="K14" s="3">
        <f t="shared" si="1"/>
        <v>-220.8280029296875</v>
      </c>
      <c r="L14" s="3">
        <f t="shared" si="1"/>
        <v>-215.81369018554688</v>
      </c>
      <c r="M14" s="3">
        <f t="shared" si="1"/>
        <v>-205.57868957519531</v>
      </c>
      <c r="N14" s="3">
        <f t="shared" si="1"/>
        <v>-192.47271728515625</v>
      </c>
      <c r="O14" s="3">
        <f t="shared" si="1"/>
        <v>-175.76268005371094</v>
      </c>
      <c r="P14" s="3">
        <f t="shared" si="2"/>
        <v>-157.49154663085938</v>
      </c>
      <c r="Q14" s="3">
        <f t="shared" si="2"/>
        <v>-137.26231384277344</v>
      </c>
      <c r="R14" s="3">
        <f t="shared" si="2"/>
        <v>-115.25044250488281</v>
      </c>
      <c r="S14" s="3">
        <f t="shared" si="2"/>
        <v>-94.125007629394531</v>
      </c>
      <c r="T14" s="3">
        <f t="shared" si="2"/>
        <v>-45.863754272460938</v>
      </c>
      <c r="U14" s="3">
        <f t="shared" si="2"/>
        <v>53.526805877685547</v>
      </c>
      <c r="V14" s="3">
        <f t="shared" si="2"/>
        <v>157.89445495605469</v>
      </c>
      <c r="W14" s="3">
        <f t="shared" si="2"/>
        <v>228.69927978515625</v>
      </c>
      <c r="X14" s="3">
        <f t="shared" si="2"/>
        <v>283.6453857421875</v>
      </c>
      <c r="Y14" s="3">
        <f t="shared" si="2"/>
        <v>337.87530517578125</v>
      </c>
      <c r="Z14" s="3">
        <f t="shared" si="2"/>
        <v>387.83981323242188</v>
      </c>
      <c r="AA14" s="3">
        <f t="shared" si="2"/>
        <v>429.63357543945313</v>
      </c>
      <c r="AB14" s="3">
        <f t="shared" si="2"/>
        <v>459.31295776367188</v>
      </c>
      <c r="AC14" s="3">
        <f t="shared" si="4"/>
        <v>-220.8280029296875</v>
      </c>
      <c r="AD14" s="3">
        <f t="shared" si="6"/>
        <v>22.034561157226563</v>
      </c>
      <c r="AE14" s="1">
        <f>+HLOOKUP($AC14,$C14:$AB$17,4,FALSE)</f>
        <v>0.93</v>
      </c>
    </row>
    <row r="15" spans="1:31" x14ac:dyDescent="0.25">
      <c r="A15" s="5">
        <f t="shared" si="5"/>
        <v>6</v>
      </c>
      <c r="B15" s="5" t="str">
        <f t="shared" si="3"/>
        <v>VEL-DOM(5A) Sin 4LT</v>
      </c>
      <c r="C15" s="3"/>
      <c r="D15" s="3"/>
      <c r="E15" s="3"/>
      <c r="F15" s="3"/>
      <c r="G15" s="3"/>
      <c r="H15" s="3"/>
      <c r="I15" s="3"/>
      <c r="J15" s="3"/>
      <c r="K15" s="3"/>
      <c r="L15" s="3">
        <f t="shared" si="1"/>
        <v>-61.355484008789063</v>
      </c>
      <c r="M15" s="3">
        <f t="shared" si="1"/>
        <v>-92.716499328613281</v>
      </c>
      <c r="N15" s="3">
        <f t="shared" si="1"/>
        <v>-99.034942626953125</v>
      </c>
      <c r="O15" s="3">
        <f t="shared" si="1"/>
        <v>-95.7698974609375</v>
      </c>
      <c r="P15" s="3">
        <f t="shared" si="2"/>
        <v>-83.996788024902344</v>
      </c>
      <c r="Q15" s="3">
        <f t="shared" si="2"/>
        <v>-70.038864135742188</v>
      </c>
      <c r="R15" s="3">
        <f t="shared" si="2"/>
        <v>-53.082889556884766</v>
      </c>
      <c r="S15" s="3">
        <f t="shared" si="2"/>
        <v>-35.716236114501953</v>
      </c>
      <c r="T15" s="3">
        <f t="shared" si="2"/>
        <v>-1.223546028137207</v>
      </c>
      <c r="U15" s="3">
        <f t="shared" si="2"/>
        <v>96.161750793457031</v>
      </c>
      <c r="V15" s="3">
        <f t="shared" si="2"/>
        <v>196.39761352539063</v>
      </c>
      <c r="W15" s="3">
        <f t="shared" si="2"/>
        <v>248.16989135742188</v>
      </c>
      <c r="X15" s="3">
        <f t="shared" si="2"/>
        <v>283.6453857421875</v>
      </c>
      <c r="Y15" s="3">
        <f t="shared" si="2"/>
        <v>337.87530517578125</v>
      </c>
      <c r="Z15" s="3">
        <f t="shared" si="2"/>
        <v>387.83987426757813</v>
      </c>
      <c r="AA15" s="3">
        <f t="shared" si="2"/>
        <v>429.63357543945313</v>
      </c>
      <c r="AB15" s="3">
        <f t="shared" si="2"/>
        <v>459.31320190429688</v>
      </c>
      <c r="AC15" s="3">
        <f t="shared" si="4"/>
        <v>-99.034942626953125</v>
      </c>
      <c r="AD15" s="3">
        <f t="shared" si="6"/>
        <v>-99.758499145507813</v>
      </c>
      <c r="AE15" s="1">
        <f>+HLOOKUP($AC15,$C15:$AB$17,3,FALSE)</f>
        <v>0.96</v>
      </c>
    </row>
    <row r="16" spans="1:31" x14ac:dyDescent="0.25">
      <c r="A16" s="5">
        <f t="shared" si="5"/>
        <v>7</v>
      </c>
      <c r="B16" s="5" t="str">
        <f>+B8</f>
        <v>ECO-BUR(2C) Sin 4LT</v>
      </c>
      <c r="C16" s="3"/>
      <c r="D16" s="3"/>
      <c r="E16" s="3"/>
      <c r="F16" s="3"/>
      <c r="G16" s="3">
        <f t="shared" si="1"/>
        <v>168.77644348144531</v>
      </c>
      <c r="H16" s="3">
        <f t="shared" si="1"/>
        <v>31.300205230712891</v>
      </c>
      <c r="I16" s="3">
        <f t="shared" si="1"/>
        <v>-49.379421234130859</v>
      </c>
      <c r="J16" s="3">
        <f t="shared" si="1"/>
        <v>-99.895545959472656</v>
      </c>
      <c r="K16" s="3">
        <f t="shared" si="1"/>
        <v>-118.49958801269531</v>
      </c>
      <c r="L16" s="3">
        <f t="shared" si="1"/>
        <v>-119.43476104736328</v>
      </c>
      <c r="M16" s="3">
        <f t="shared" si="1"/>
        <v>-113.17447662353516</v>
      </c>
      <c r="N16" s="3">
        <f t="shared" si="1"/>
        <v>-103.22441864013672</v>
      </c>
      <c r="O16" s="3">
        <f t="shared" si="1"/>
        <v>-88.525184631347656</v>
      </c>
      <c r="P16" s="3">
        <f t="shared" si="2"/>
        <v>-72.157379150390625</v>
      </c>
      <c r="Q16" s="3">
        <f t="shared" si="2"/>
        <v>-54.210872650146484</v>
      </c>
      <c r="R16" s="3">
        <f t="shared" si="2"/>
        <v>-34.331142425537109</v>
      </c>
      <c r="S16" s="3">
        <f t="shared" si="2"/>
        <v>-13.567024230957031</v>
      </c>
      <c r="T16" s="3">
        <f t="shared" si="2"/>
        <v>19.477817535400391</v>
      </c>
      <c r="U16" s="3">
        <f t="shared" si="2"/>
        <v>117.23185729980469</v>
      </c>
      <c r="V16" s="3">
        <f t="shared" si="2"/>
        <v>217.42823791503906</v>
      </c>
      <c r="W16" s="3">
        <f t="shared" si="2"/>
        <v>280.12744140625</v>
      </c>
      <c r="X16" s="3">
        <f t="shared" si="2"/>
        <v>331.70257568359375</v>
      </c>
      <c r="Y16" s="3">
        <f t="shared" si="2"/>
        <v>383.00885009765625</v>
      </c>
      <c r="Z16" s="3">
        <f t="shared" si="2"/>
        <v>428.93746948242188</v>
      </c>
      <c r="AA16" s="3">
        <f t="shared" si="2"/>
        <v>466.5474853515625</v>
      </c>
      <c r="AB16" s="3">
        <f t="shared" si="2"/>
        <v>490.4521484375</v>
      </c>
      <c r="AC16" s="3">
        <f t="shared" si="4"/>
        <v>-119.43476104736328</v>
      </c>
      <c r="AD16" s="3">
        <f t="shared" si="6"/>
        <v>-79.358680725097656</v>
      </c>
      <c r="AE16" s="1">
        <f>+HLOOKUP($AC16,$C16:$AB$17,2,FALSE)</f>
        <v>0.94</v>
      </c>
    </row>
    <row r="17" spans="3:28" x14ac:dyDescent="0.25">
      <c r="C17" s="3">
        <f>+C10</f>
        <v>0.85</v>
      </c>
      <c r="D17" s="3">
        <f t="shared" ref="D17:AB17" si="7">+D10</f>
        <v>0.86</v>
      </c>
      <c r="E17" s="3">
        <f t="shared" si="7"/>
        <v>0.87</v>
      </c>
      <c r="F17" s="3">
        <f t="shared" si="7"/>
        <v>0.88</v>
      </c>
      <c r="G17" s="3">
        <f t="shared" si="7"/>
        <v>0.89</v>
      </c>
      <c r="H17" s="3">
        <f t="shared" si="7"/>
        <v>0.9</v>
      </c>
      <c r="I17" s="3">
        <f t="shared" si="7"/>
        <v>0.91</v>
      </c>
      <c r="J17" s="3">
        <f t="shared" si="7"/>
        <v>0.92</v>
      </c>
      <c r="K17" s="3">
        <f t="shared" si="7"/>
        <v>0.93</v>
      </c>
      <c r="L17" s="3">
        <f t="shared" si="7"/>
        <v>0.94</v>
      </c>
      <c r="M17" s="3">
        <f t="shared" si="7"/>
        <v>0.95</v>
      </c>
      <c r="N17" s="3">
        <f t="shared" si="7"/>
        <v>0.96</v>
      </c>
      <c r="O17" s="3">
        <f t="shared" si="7"/>
        <v>0.97</v>
      </c>
      <c r="P17" s="3">
        <f t="shared" si="7"/>
        <v>0.98</v>
      </c>
      <c r="Q17" s="3">
        <f t="shared" si="7"/>
        <v>0.99</v>
      </c>
      <c r="R17" s="3">
        <f t="shared" si="7"/>
        <v>1</v>
      </c>
      <c r="S17" s="3">
        <f t="shared" si="7"/>
        <v>1.01</v>
      </c>
      <c r="T17" s="3">
        <f t="shared" si="7"/>
        <v>1.02</v>
      </c>
      <c r="U17" s="3">
        <f t="shared" si="7"/>
        <v>1.03</v>
      </c>
      <c r="V17" s="3">
        <f t="shared" si="7"/>
        <v>1.04</v>
      </c>
      <c r="W17" s="3">
        <f t="shared" si="7"/>
        <v>1.05</v>
      </c>
      <c r="X17" s="3">
        <f t="shared" si="7"/>
        <v>1.06</v>
      </c>
      <c r="Y17" s="3">
        <f t="shared" si="7"/>
        <v>1.07</v>
      </c>
      <c r="Z17" s="3">
        <f t="shared" si="7"/>
        <v>1.08</v>
      </c>
      <c r="AA17" s="3">
        <f t="shared" si="7"/>
        <v>1.0900000000000001</v>
      </c>
      <c r="AB17" s="3">
        <f t="shared" si="7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3" priority="4" operator="equal">
      <formula>$AC11</formula>
    </cfRule>
  </conditionalFormatting>
  <conditionalFormatting sqref="C3:AB3 Q4:W8">
    <cfRule type="cellIs" dxfId="2" priority="3" operator="equal">
      <formula>$AC3</formula>
    </cfRule>
  </conditionalFormatting>
  <conditionalFormatting sqref="C4:P6 X4:AB6">
    <cfRule type="cellIs" dxfId="1" priority="2" operator="equal">
      <formula>$AC4</formula>
    </cfRule>
  </conditionalFormatting>
  <conditionalFormatting sqref="C7:P8 X7:AB8">
    <cfRule type="cellIs" dxfId="0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Resumen</vt:lpstr>
      <vt:lpstr>6002</vt:lpstr>
      <vt:lpstr>6004</vt:lpstr>
      <vt:lpstr>6005</vt:lpstr>
      <vt:lpstr>'6004'!Área_de_impresión</vt:lpstr>
      <vt:lpstr>Resumen!Área_de_impresión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Luis Loo Martínez</dc:creator>
  <cp:lastModifiedBy>Jean Carlos Trejos</cp:lastModifiedBy>
  <dcterms:created xsi:type="dcterms:W3CDTF">2019-02-01T14:51:08Z</dcterms:created>
  <dcterms:modified xsi:type="dcterms:W3CDTF">2019-10-01T16:28:03Z</dcterms:modified>
</cp:coreProperties>
</file>