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f\Disco F\2018\Pliegos ETESA 16 de enero\"/>
    </mc:Choice>
  </mc:AlternateContent>
  <bookViews>
    <workbookView xWindow="0" yWindow="0" windowWidth="24000" windowHeight="10185" activeTab="4"/>
  </bookViews>
  <sheets>
    <sheet name="CUADRO RES FACTOR DE PERDIDAS" sheetId="5" r:id="rId1"/>
    <sheet name="Resumen_1" sheetId="1" r:id="rId2"/>
    <sheet name="Resumen_2" sheetId="2" r:id="rId3"/>
    <sheet name="Resumen_3" sheetId="3" r:id="rId4"/>
    <sheet name="Resumen_4" sheetId="4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Resumen_1!$A$1:$M$63</definedName>
    <definedName name="_xlnm.Print_Area" localSheetId="2">Resumen_2!$A$1:$M$63</definedName>
    <definedName name="_xlnm.Print_Area" localSheetId="3">Resumen_3!$A$1:$M$63</definedName>
    <definedName name="_xlnm.Print_Area" localSheetId="4">Resumen_4!$A$1:$M$63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4" l="1"/>
  <c r="M15" i="4"/>
  <c r="M18" i="4"/>
  <c r="M24" i="4"/>
  <c r="M30" i="4"/>
  <c r="M39" i="4"/>
  <c r="M42" i="4"/>
  <c r="M45" i="4"/>
  <c r="M48" i="4"/>
  <c r="M51" i="4"/>
  <c r="M54" i="4"/>
  <c r="M36" i="4"/>
  <c r="M12" i="4"/>
  <c r="M33" i="4"/>
  <c r="M15" i="3"/>
  <c r="M21" i="3"/>
  <c r="M24" i="3"/>
  <c r="M27" i="3"/>
  <c r="M33" i="3"/>
  <c r="M36" i="3"/>
  <c r="M39" i="3"/>
  <c r="M40" i="3"/>
  <c r="M42" i="3"/>
  <c r="M51" i="3"/>
  <c r="M54" i="3"/>
  <c r="M45" i="3"/>
  <c r="M30" i="3"/>
  <c r="M48" i="3"/>
  <c r="M12" i="3"/>
  <c r="M12" i="2"/>
  <c r="M15" i="2"/>
  <c r="M21" i="2"/>
  <c r="M27" i="2"/>
  <c r="M33" i="2"/>
  <c r="M36" i="2"/>
  <c r="M39" i="2"/>
  <c r="M42" i="2"/>
  <c r="M45" i="2"/>
  <c r="M48" i="2"/>
  <c r="M54" i="2"/>
  <c r="M51" i="2"/>
  <c r="M40" i="2"/>
  <c r="M30" i="2"/>
  <c r="M18" i="2"/>
  <c r="M9" i="1"/>
  <c r="M15" i="1"/>
  <c r="M18" i="1"/>
  <c r="M21" i="1"/>
  <c r="M30" i="1"/>
  <c r="M33" i="1"/>
  <c r="M39" i="1"/>
  <c r="M45" i="1"/>
  <c r="M51" i="1"/>
  <c r="M54" i="1"/>
  <c r="M42" i="1"/>
  <c r="M27" i="1"/>
  <c r="M12" i="1"/>
  <c r="M25" i="1"/>
  <c r="M6" i="4" l="1"/>
  <c r="M40" i="4"/>
  <c r="M55" i="4"/>
  <c r="M19" i="4"/>
  <c r="M43" i="4"/>
  <c r="M52" i="4"/>
  <c r="M4" i="4"/>
  <c r="M7" i="4"/>
  <c r="M27" i="4"/>
  <c r="M10" i="4"/>
  <c r="M16" i="4"/>
  <c r="N58" i="4"/>
  <c r="M21" i="4"/>
  <c r="M22" i="4"/>
  <c r="M28" i="4"/>
  <c r="M31" i="4"/>
  <c r="M34" i="4"/>
  <c r="M46" i="4"/>
  <c r="M3" i="4"/>
  <c r="M13" i="4"/>
  <c r="M25" i="4"/>
  <c r="M37" i="4"/>
  <c r="M49" i="4"/>
  <c r="M4" i="3"/>
  <c r="M22" i="3"/>
  <c r="M46" i="3"/>
  <c r="M34" i="3"/>
  <c r="M28" i="3"/>
  <c r="M52" i="3"/>
  <c r="M3" i="3"/>
  <c r="M9" i="3"/>
  <c r="M18" i="3"/>
  <c r="F9" i="5"/>
  <c r="E19" i="5" s="1"/>
  <c r="M7" i="3"/>
  <c r="M10" i="3"/>
  <c r="M13" i="3"/>
  <c r="M19" i="3"/>
  <c r="M6" i="3"/>
  <c r="M16" i="3"/>
  <c r="M37" i="3"/>
  <c r="M31" i="3"/>
  <c r="M43" i="3"/>
  <c r="M55" i="3"/>
  <c r="M25" i="3"/>
  <c r="M49" i="3"/>
  <c r="M28" i="2"/>
  <c r="M52" i="2"/>
  <c r="M41" i="2"/>
  <c r="M6" i="2"/>
  <c r="M4" i="2"/>
  <c r="M9" i="2"/>
  <c r="M22" i="2"/>
  <c r="M24" i="2"/>
  <c r="M7" i="2"/>
  <c r="M13" i="2"/>
  <c r="M16" i="2"/>
  <c r="M19" i="2"/>
  <c r="M25" i="2"/>
  <c r="M3" i="2"/>
  <c r="M10" i="2"/>
  <c r="M43" i="2"/>
  <c r="M34" i="2"/>
  <c r="M46" i="2"/>
  <c r="M31" i="2"/>
  <c r="M55" i="2"/>
  <c r="M37" i="2"/>
  <c r="M49" i="2"/>
  <c r="M16" i="1"/>
  <c r="M43" i="1"/>
  <c r="M31" i="1"/>
  <c r="M19" i="1"/>
  <c r="M3" i="1"/>
  <c r="M10" i="1"/>
  <c r="M13" i="1"/>
  <c r="M46" i="1"/>
  <c r="M4" i="1"/>
  <c r="M24" i="1"/>
  <c r="M28" i="1"/>
  <c r="M49" i="1"/>
  <c r="M55" i="1"/>
  <c r="M7" i="1"/>
  <c r="M34" i="1"/>
  <c r="M48" i="1"/>
  <c r="M6" i="1"/>
  <c r="M22" i="1"/>
  <c r="M36" i="1"/>
  <c r="M37" i="1"/>
  <c r="M40" i="1"/>
  <c r="M52" i="1"/>
  <c r="B1" i="4"/>
  <c r="B1" i="3"/>
  <c r="L8" i="5"/>
  <c r="D25" i="5" s="1"/>
  <c r="F8" i="5"/>
  <c r="D19" i="5" s="1"/>
  <c r="B1" i="2"/>
  <c r="F7" i="5"/>
  <c r="C19" i="5" s="1"/>
  <c r="B1" i="1"/>
  <c r="M32" i="4" l="1"/>
  <c r="M50" i="4"/>
  <c r="M47" i="4"/>
  <c r="M26" i="4"/>
  <c r="M44" i="4"/>
  <c r="M14" i="4"/>
  <c r="M35" i="4"/>
  <c r="M29" i="4"/>
  <c r="M20" i="4"/>
  <c r="M56" i="4"/>
  <c r="M41" i="4"/>
  <c r="M58" i="4"/>
  <c r="M53" i="4"/>
  <c r="M56" i="3"/>
  <c r="M35" i="3"/>
  <c r="M47" i="3"/>
  <c r="M20" i="3"/>
  <c r="M53" i="3"/>
  <c r="M23" i="3"/>
  <c r="M29" i="3"/>
  <c r="M44" i="3"/>
  <c r="M14" i="3"/>
  <c r="M8" i="3"/>
  <c r="N58" i="3"/>
  <c r="M41" i="3"/>
  <c r="M58" i="3"/>
  <c r="M56" i="2"/>
  <c r="M11" i="2"/>
  <c r="M50" i="2"/>
  <c r="M14" i="2"/>
  <c r="M26" i="2"/>
  <c r="M47" i="2"/>
  <c r="M23" i="2"/>
  <c r="M38" i="2"/>
  <c r="N58" i="2"/>
  <c r="M29" i="2"/>
  <c r="M35" i="2"/>
  <c r="M58" i="2"/>
  <c r="M14" i="1"/>
  <c r="M8" i="1"/>
  <c r="M20" i="1"/>
  <c r="M32" i="1"/>
  <c r="M44" i="1"/>
  <c r="M47" i="1"/>
  <c r="N58" i="1"/>
  <c r="M26" i="1"/>
  <c r="M58" i="1"/>
  <c r="F10" i="5"/>
  <c r="F19" i="5" s="1"/>
  <c r="L10" i="5"/>
  <c r="F25" i="5" s="1"/>
  <c r="L9" i="5"/>
  <c r="E25" i="5" s="1"/>
  <c r="N59" i="4" l="1"/>
  <c r="E10" i="5"/>
  <c r="F18" i="5" s="1"/>
  <c r="M5" i="4"/>
  <c r="M17" i="4"/>
  <c r="M11" i="4"/>
  <c r="M8" i="4"/>
  <c r="M38" i="4"/>
  <c r="M23" i="4"/>
  <c r="M5" i="3"/>
  <c r="N59" i="3"/>
  <c r="M17" i="3"/>
  <c r="M32" i="3"/>
  <c r="M11" i="3"/>
  <c r="M50" i="3"/>
  <c r="M38" i="3"/>
  <c r="M26" i="3"/>
  <c r="M53" i="2"/>
  <c r="N63" i="2"/>
  <c r="M8" i="2"/>
  <c r="M20" i="2"/>
  <c r="M44" i="2"/>
  <c r="M17" i="2"/>
  <c r="M32" i="2"/>
  <c r="M5" i="2"/>
  <c r="M7" i="5"/>
  <c r="C26" i="5" s="1"/>
  <c r="M17" i="1"/>
  <c r="N63" i="1"/>
  <c r="M23" i="1"/>
  <c r="M56" i="1"/>
  <c r="M41" i="1"/>
  <c r="M11" i="1"/>
  <c r="K7" i="5"/>
  <c r="C24" i="5" s="1"/>
  <c r="M38" i="1"/>
  <c r="M53" i="1"/>
  <c r="M29" i="1"/>
  <c r="M35" i="1"/>
  <c r="M50" i="1"/>
  <c r="M5" i="1"/>
  <c r="N8" i="5"/>
  <c r="D27" i="5" s="1"/>
  <c r="L7" i="5"/>
  <c r="C25" i="5" s="1"/>
  <c r="G8" i="5"/>
  <c r="D20" i="5" s="1"/>
  <c r="N63" i="4" l="1"/>
  <c r="M59" i="4"/>
  <c r="M63" i="4"/>
  <c r="M63" i="3"/>
  <c r="N63" i="3"/>
  <c r="M59" i="3"/>
  <c r="M63" i="2"/>
  <c r="N59" i="2"/>
  <c r="M59" i="2"/>
  <c r="M63" i="1"/>
  <c r="G7" i="5"/>
  <c r="C20" i="5" s="1"/>
  <c r="M59" i="1"/>
  <c r="N59" i="1"/>
  <c r="J10" i="5"/>
  <c r="F23" i="5" s="1"/>
  <c r="N10" i="5"/>
  <c r="F27" i="5" s="1"/>
  <c r="H9" i="5"/>
  <c r="E21" i="5" s="1"/>
  <c r="M9" i="5"/>
  <c r="E26" i="5" s="1"/>
  <c r="I9" i="5"/>
  <c r="E22" i="5" s="1"/>
  <c r="K8" i="5"/>
  <c r="D24" i="5" s="1"/>
  <c r="I8" i="5"/>
  <c r="D22" i="5" s="1"/>
  <c r="M8" i="5"/>
  <c r="D26" i="5" s="1"/>
  <c r="J8" i="5"/>
  <c r="D23" i="5" s="1"/>
  <c r="E8" i="5"/>
  <c r="D18" i="5" s="1"/>
  <c r="H7" i="5"/>
  <c r="C21" i="5" s="1"/>
  <c r="H10" i="5"/>
  <c r="F21" i="5" s="1"/>
  <c r="K10" i="5"/>
  <c r="F24" i="5" s="1"/>
  <c r="I10" i="5"/>
  <c r="F22" i="5" s="1"/>
  <c r="M10" i="5"/>
  <c r="F26" i="5" s="1"/>
  <c r="G9" i="5"/>
  <c r="E20" i="5" s="1"/>
  <c r="E9" i="5"/>
  <c r="E18" i="5" s="1"/>
  <c r="J9" i="5"/>
  <c r="E23" i="5" s="1"/>
  <c r="N9" i="5"/>
  <c r="E27" i="5" s="1"/>
  <c r="K9" i="5"/>
  <c r="E24" i="5" s="1"/>
  <c r="N7" i="5"/>
  <c r="C27" i="5" s="1"/>
  <c r="E7" i="5"/>
  <c r="C18" i="5" s="1"/>
  <c r="J7" i="5"/>
  <c r="C23" i="5" s="1"/>
  <c r="I7" i="5"/>
  <c r="C22" i="5" s="1"/>
  <c r="O9" i="5" l="1"/>
  <c r="O7" i="5"/>
  <c r="G10" i="5"/>
  <c r="F20" i="5" s="1"/>
  <c r="H8" i="5"/>
  <c r="D21" i="5" s="1"/>
  <c r="O10" i="5"/>
  <c r="O8" i="5"/>
</calcChain>
</file>

<file path=xl/sharedStrings.xml><?xml version="1.0" encoding="utf-8"?>
<sst xmlns="http://schemas.openxmlformats.org/spreadsheetml/2006/main" count="476" uniqueCount="72">
  <si>
    <t>Año Tarifario:</t>
  </si>
  <si>
    <t>Escenario</t>
  </si>
  <si>
    <t>Zona</t>
  </si>
  <si>
    <t>Total</t>
  </si>
  <si>
    <t>E01</t>
  </si>
  <si>
    <t>Dem. [MW]</t>
  </si>
  <si>
    <t>Lluv Hab Max</t>
  </si>
  <si>
    <t>Pérd. [MW]</t>
  </si>
  <si>
    <t>Factores</t>
  </si>
  <si>
    <t>E02</t>
  </si>
  <si>
    <t>Lluv Hab Med</t>
  </si>
  <si>
    <t>E03</t>
  </si>
  <si>
    <t>Lluv Hab Min</t>
  </si>
  <si>
    <t>E04</t>
  </si>
  <si>
    <t>Lluv Sem Max</t>
  </si>
  <si>
    <t>E05</t>
  </si>
  <si>
    <t>Lluv Sem Med</t>
  </si>
  <si>
    <t>E06</t>
  </si>
  <si>
    <t>Lluv Sem Min</t>
  </si>
  <si>
    <t>E07</t>
  </si>
  <si>
    <t>Lluv Fer Max</t>
  </si>
  <si>
    <t>E08</t>
  </si>
  <si>
    <t>Lluv Fer Med</t>
  </si>
  <si>
    <t>E09</t>
  </si>
  <si>
    <t>Lluv Fer Min</t>
  </si>
  <si>
    <t>E10</t>
  </si>
  <si>
    <t>Llu Hab Max</t>
  </si>
  <si>
    <t>E11</t>
  </si>
  <si>
    <t>Llu Hab Med</t>
  </si>
  <si>
    <t>E12</t>
  </si>
  <si>
    <t>Llu Hab Min</t>
  </si>
  <si>
    <t>E13</t>
  </si>
  <si>
    <t>Llu Sem Max</t>
  </si>
  <si>
    <t>E14</t>
  </si>
  <si>
    <t>Llu Sem Med</t>
  </si>
  <si>
    <t>E15</t>
  </si>
  <si>
    <t>Llu Sem Min</t>
  </si>
  <si>
    <t>E16</t>
  </si>
  <si>
    <t>Llu Fer Max</t>
  </si>
  <si>
    <t>E17</t>
  </si>
  <si>
    <t>Llu Fer Med</t>
  </si>
  <si>
    <t>E18</t>
  </si>
  <si>
    <t>Llu Fer Min</t>
  </si>
  <si>
    <r>
      <rPr>
        <sz val="11"/>
        <color indexed="8"/>
        <rFont val="Times New Roman"/>
        <family val="1"/>
      </rPr>
      <t>∑</t>
    </r>
    <r>
      <rPr>
        <sz val="10"/>
        <color indexed="8"/>
        <rFont val="Times New Roman"/>
        <family val="1"/>
      </rPr>
      <t xml:space="preserve"> Dem [MW]  </t>
    </r>
  </si>
  <si>
    <t>Factores promedios</t>
  </si>
  <si>
    <t>Principales Referencias</t>
  </si>
  <si>
    <t>Progreso Baitún</t>
  </si>
  <si>
    <t>Fortuna Guasquitas</t>
  </si>
  <si>
    <t>Caldera L.Estrella</t>
  </si>
  <si>
    <t>Mata Nance Boquerón 3</t>
  </si>
  <si>
    <t>Ll.Sánchez El Higo</t>
  </si>
  <si>
    <t>Chorrera Pan-Am</t>
  </si>
  <si>
    <t>Panamá Pacora</t>
  </si>
  <si>
    <t>Bayano Cañitas</t>
  </si>
  <si>
    <t>T.Colón L.Minas</t>
  </si>
  <si>
    <t>Changinola Cañazas</t>
  </si>
  <si>
    <t>Factores Pérd. ponderados</t>
  </si>
  <si>
    <t>FACTORES DE PÉRDIDAS</t>
  </si>
  <si>
    <t>Año 2</t>
  </si>
  <si>
    <t>Año 3</t>
  </si>
  <si>
    <t>Año 4</t>
  </si>
  <si>
    <t>2*</t>
  </si>
  <si>
    <t>3*</t>
  </si>
  <si>
    <t>8*</t>
  </si>
  <si>
    <t>Año 1 del 1/01/18 al 30/06/2018</t>
  </si>
  <si>
    <t>Año 1</t>
  </si>
  <si>
    <t>AÑO TARIFARIOS</t>
  </si>
  <si>
    <t>FACTORES DE PERDIDAS ESTIMADAS PARA EL PERIODO TARIFARIO 2017-2021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</si>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</sst>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\ %"/>
    <numFmt numFmtId="167" formatCode="0\ %"/>
    <numFmt numFmtId="168" formatCode="#,##0.0"/>
    <numFmt numFmtId="169" formatCode="0.00\ %"/>
    <numFmt numFmtId="170" formatCode="0.0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color theme="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color theme="4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6" fontId="6" fillId="4" borderId="9" xfId="1" applyNumberFormat="1" applyFont="1" applyFill="1" applyBorder="1" applyAlignment="1">
      <alignment horizontal="center" vertical="center"/>
    </xf>
    <xf numFmtId="167" fontId="6" fillId="4" borderId="7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9" fontId="4" fillId="0" borderId="11" xfId="1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169" fontId="5" fillId="0" borderId="11" xfId="1" applyNumberFormat="1" applyFont="1" applyBorder="1" applyAlignment="1">
      <alignment horizontal="center" vertical="center"/>
    </xf>
    <xf numFmtId="169" fontId="5" fillId="0" borderId="12" xfId="1" applyNumberFormat="1" applyFont="1" applyBorder="1" applyAlignment="1">
      <alignment horizontal="center" vertical="center"/>
    </xf>
    <xf numFmtId="169" fontId="5" fillId="0" borderId="13" xfId="1" applyNumberFormat="1" applyFont="1" applyBorder="1" applyAlignment="1">
      <alignment horizontal="center" vertical="center"/>
    </xf>
    <xf numFmtId="167" fontId="1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10" fontId="16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0" fontId="5" fillId="0" borderId="11" xfId="1" applyNumberFormat="1" applyFont="1" applyBorder="1" applyAlignment="1">
      <alignment horizontal="center" vertical="center"/>
    </xf>
    <xf numFmtId="167" fontId="5" fillId="0" borderId="11" xfId="1" applyNumberFormat="1" applyFont="1" applyBorder="1" applyAlignment="1">
      <alignment horizontal="center" vertical="center"/>
    </xf>
    <xf numFmtId="170" fontId="5" fillId="0" borderId="12" xfId="1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7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c/Desktop/disco%20interno/A&#241;os/A&#209;O%202017/REGIMEN%20TARIFARIO%202017-2021/PLIEGO%20TARIFARIO%20A&#209;O%201-2-3-4/CUSPT/AT%20Para%20Pliego%20Tarifario%20Pre_2017-2021/CUSPTi_AT1/1.%20DatosFij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c/Desktop/disco%20interno/A&#241;os/A&#209;O%202017/REGIMEN%20TARIFARIO%202017-2021/PLIEGO%20TARIFARIO%20A&#209;O%201-2-3-4/CUSPT/AT%20Para%20Pliego%20Tarifario%20Pre_2017-2021/CUSPTi_AT2/1.%20DatosFij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c/Desktop/disco%20interno/A&#241;os/A&#209;O%202017/REGIMEN%20TARIFARIO%202017-2021/PLIEGO%20TARIFARIO%20A&#209;O%201-2-3-4/CUSPT/AT%20Para%20Pliego%20Tarifario%20Pre_2017-2021/CUSPTi_AT3/1.%20DatosFij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c/Desktop/disco%20interno/A&#241;os/A&#209;O%202017/REGIMEN%20TARIFARIO%202017-2021/PLIEGO%20TARIFARIO%20A&#209;O%201-2-3-4/CUSPT/AT%20Para%20Pliego%20Tarifario%20Pre_2017-2021/CUSPTi_AT4/1.%20DatosFij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</sheetNames>
    <sheetDataSet>
      <sheetData sheetId="0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workbookViewId="0">
      <selection activeCell="C18" sqref="C18"/>
    </sheetView>
  </sheetViews>
  <sheetFormatPr baseColWidth="10" defaultRowHeight="15" x14ac:dyDescent="0.25"/>
  <cols>
    <col min="2" max="2" width="12.42578125" customWidth="1"/>
    <col min="3" max="3" width="15.7109375" customWidth="1"/>
    <col min="4" max="4" width="10.85546875" customWidth="1"/>
  </cols>
  <sheetData>
    <row r="2" spans="2:15" ht="15.75" thickBot="1" x14ac:dyDescent="0.3"/>
    <row r="3" spans="2:15" ht="16.5" thickBot="1" x14ac:dyDescent="0.3">
      <c r="B3" s="52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2:15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x14ac:dyDescent="0.25">
      <c r="B5" s="61" t="s">
        <v>66</v>
      </c>
      <c r="C5" s="57" t="s">
        <v>2</v>
      </c>
      <c r="D5" s="58"/>
      <c r="E5" s="28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30">
        <v>10</v>
      </c>
      <c r="O5" s="31" t="s">
        <v>3</v>
      </c>
    </row>
    <row r="6" spans="2:15" ht="24" x14ac:dyDescent="0.25">
      <c r="B6" s="62"/>
      <c r="C6" s="59" t="s">
        <v>45</v>
      </c>
      <c r="D6" s="60"/>
      <c r="E6" s="34" t="s">
        <v>46</v>
      </c>
      <c r="F6" s="35" t="s">
        <v>47</v>
      </c>
      <c r="G6" s="35" t="s">
        <v>48</v>
      </c>
      <c r="H6" s="35" t="s">
        <v>49</v>
      </c>
      <c r="I6" s="35" t="s">
        <v>50</v>
      </c>
      <c r="J6" s="35" t="s">
        <v>51</v>
      </c>
      <c r="K6" s="35" t="s">
        <v>52</v>
      </c>
      <c r="L6" s="35" t="s">
        <v>53</v>
      </c>
      <c r="M6" s="35" t="s">
        <v>54</v>
      </c>
      <c r="N6" s="36" t="s">
        <v>55</v>
      </c>
      <c r="O6" s="37"/>
    </row>
    <row r="7" spans="2:15" x14ac:dyDescent="0.25">
      <c r="B7" s="48" t="s">
        <v>65</v>
      </c>
      <c r="C7" s="55" t="s">
        <v>56</v>
      </c>
      <c r="D7" s="56"/>
      <c r="E7" s="49">
        <f>+Resumen_1!C63</f>
        <v>0</v>
      </c>
      <c r="F7" s="49">
        <f>+Resumen_1!D63</f>
        <v>0</v>
      </c>
      <c r="G7" s="49">
        <f>+Resumen_1!E63</f>
        <v>0</v>
      </c>
      <c r="H7" s="38">
        <f>+Resumen_1!F63</f>
        <v>4.1831922754907184E-3</v>
      </c>
      <c r="I7" s="38">
        <f>+Resumen_1!G63</f>
        <v>6.5582383425259447E-2</v>
      </c>
      <c r="J7" s="38">
        <f>+Resumen_1!H63</f>
        <v>5.7463665894208468E-2</v>
      </c>
      <c r="K7" s="38">
        <f>+Resumen_1!I63</f>
        <v>0.7753738369331018</v>
      </c>
      <c r="L7" s="38">
        <f>+Resumen_1!J63</f>
        <v>8.031938053397715E-2</v>
      </c>
      <c r="M7" s="38">
        <f>+Resumen_1!K63</f>
        <v>1.7041948009298268E-2</v>
      </c>
      <c r="N7" s="38">
        <f>+Resumen_1!L63</f>
        <v>1.2324866111256325E-4</v>
      </c>
      <c r="O7" s="50">
        <f>+Resumen_1!M63</f>
        <v>1</v>
      </c>
    </row>
    <row r="8" spans="2:15" x14ac:dyDescent="0.25">
      <c r="B8" s="48" t="s">
        <v>58</v>
      </c>
      <c r="C8" s="55" t="s">
        <v>56</v>
      </c>
      <c r="D8" s="56"/>
      <c r="E8" s="49">
        <f>+Resumen_2!C63</f>
        <v>0</v>
      </c>
      <c r="F8" s="49">
        <f>+Resumen_2!D63</f>
        <v>0</v>
      </c>
      <c r="G8" s="49">
        <f>+Resumen_2!E63</f>
        <v>0</v>
      </c>
      <c r="H8" s="38">
        <f>+Resumen_2!F63</f>
        <v>4.0591140171436554E-3</v>
      </c>
      <c r="I8" s="38">
        <f>+Resumen_2!G63</f>
        <v>9.1719923169498632E-2</v>
      </c>
      <c r="J8" s="38">
        <f>+Resumen_2!H63</f>
        <v>7.1885273564640514E-2</v>
      </c>
      <c r="K8" s="38">
        <f>+Resumen_2!I63</f>
        <v>0.82101769498895238</v>
      </c>
      <c r="L8" s="38">
        <f>+Resumen_2!J63</f>
        <v>0</v>
      </c>
      <c r="M8" s="38">
        <f>+Resumen_2!K63</f>
        <v>1.4650382943619797E-2</v>
      </c>
      <c r="N8" s="38">
        <f>+Resumen_2!L63</f>
        <v>2.1629370326393493E-4</v>
      </c>
      <c r="O8" s="50">
        <f>+Resumen_2!M63</f>
        <v>1</v>
      </c>
    </row>
    <row r="9" spans="2:15" x14ac:dyDescent="0.25">
      <c r="B9" s="48" t="s">
        <v>59</v>
      </c>
      <c r="C9" s="55" t="s">
        <v>56</v>
      </c>
      <c r="D9" s="56"/>
      <c r="E9" s="38">
        <f>+Resumen_3!C63</f>
        <v>1.5261842880375559E-3</v>
      </c>
      <c r="F9" s="38">
        <f>+Resumen_3!D63</f>
        <v>0</v>
      </c>
      <c r="G9" s="50">
        <f>+Resumen_3!E63</f>
        <v>3.920092827798162E-6</v>
      </c>
      <c r="H9" s="38">
        <f>+Resumen_3!F63</f>
        <v>7.8221677553346816E-3</v>
      </c>
      <c r="I9" s="38">
        <f>+Resumen_3!G63</f>
        <v>0.16938332740252415</v>
      </c>
      <c r="J9" s="38">
        <f>+Resumen_3!H63</f>
        <v>0.11825246087321993</v>
      </c>
      <c r="K9" s="38">
        <f>+Resumen_3!I63</f>
        <v>0.67224714188574675</v>
      </c>
      <c r="L9" s="38">
        <f>+Resumen_3!J63</f>
        <v>0</v>
      </c>
      <c r="M9" s="38">
        <f>+Resumen_3!K63</f>
        <v>2.9440953776919951E-2</v>
      </c>
      <c r="N9" s="38">
        <f>+Resumen_3!L63</f>
        <v>7.4121361515002402E-4</v>
      </c>
      <c r="O9" s="50">
        <f>+Resumen_3!M63</f>
        <v>1.0000000000000002</v>
      </c>
    </row>
    <row r="10" spans="2:15" x14ac:dyDescent="0.25">
      <c r="B10" s="48" t="s">
        <v>60</v>
      </c>
      <c r="C10" s="55" t="s">
        <v>56</v>
      </c>
      <c r="D10" s="56"/>
      <c r="E10" s="38">
        <f>+Resumen_4!C63</f>
        <v>2.2092129237634485E-4</v>
      </c>
      <c r="F10" s="38">
        <f>+Resumen_4!D63</f>
        <v>0</v>
      </c>
      <c r="G10" s="50">
        <f>+Resumen_4!E63</f>
        <v>0</v>
      </c>
      <c r="H10" s="38">
        <f>+Resumen_4!F63</f>
        <v>9.3080145311480698E-3</v>
      </c>
      <c r="I10" s="38">
        <f>+Resumen_4!G63</f>
        <v>0.11979445922055733</v>
      </c>
      <c r="J10" s="38">
        <f>+Resumen_4!H63</f>
        <v>0.10836540383852708</v>
      </c>
      <c r="K10" s="38">
        <f>+Resumen_4!I63</f>
        <v>0.70645678794525013</v>
      </c>
      <c r="L10" s="38">
        <f>+Resumen_4!J63</f>
        <v>0</v>
      </c>
      <c r="M10" s="38">
        <f>+Resumen_4!K63</f>
        <v>5.5900552670088227E-2</v>
      </c>
      <c r="N10" s="38">
        <f>+Resumen_4!L63</f>
        <v>3.1991344250363319E-4</v>
      </c>
      <c r="O10" s="50">
        <f>+Resumen_4!M63</f>
        <v>1.0000000000000002</v>
      </c>
    </row>
    <row r="14" spans="2:15" ht="15.75" thickBot="1" x14ac:dyDescent="0.3"/>
    <row r="15" spans="2:15" ht="15.75" thickBot="1" x14ac:dyDescent="0.3">
      <c r="B15" s="63" t="s">
        <v>2</v>
      </c>
      <c r="C15" s="66" t="s">
        <v>57</v>
      </c>
      <c r="D15" s="67"/>
      <c r="E15" s="67"/>
      <c r="F15" s="68"/>
      <c r="G15" s="43"/>
    </row>
    <row r="16" spans="2:15" x14ac:dyDescent="0.25">
      <c r="B16" s="64"/>
      <c r="C16" s="69" t="s">
        <v>64</v>
      </c>
      <c r="D16" s="63" t="s">
        <v>58</v>
      </c>
      <c r="E16" s="63" t="s">
        <v>59</v>
      </c>
      <c r="F16" s="63" t="s">
        <v>60</v>
      </c>
      <c r="G16" s="43"/>
    </row>
    <row r="17" spans="2:7" ht="15.75" thickBot="1" x14ac:dyDescent="0.3">
      <c r="B17" s="65"/>
      <c r="C17" s="70"/>
      <c r="D17" s="65"/>
      <c r="E17" s="65"/>
      <c r="F17" s="65"/>
      <c r="G17" s="43"/>
    </row>
    <row r="18" spans="2:7" ht="15.75" thickBot="1" x14ac:dyDescent="0.3">
      <c r="B18" s="44">
        <v>1</v>
      </c>
      <c r="C18" s="45">
        <f>+E7</f>
        <v>0</v>
      </c>
      <c r="D18" s="45">
        <f>+E8</f>
        <v>0</v>
      </c>
      <c r="E18" s="45">
        <f>+E9</f>
        <v>1.5261842880375559E-3</v>
      </c>
      <c r="F18" s="45">
        <f>+E10</f>
        <v>2.2092129237634485E-4</v>
      </c>
      <c r="G18" s="43"/>
    </row>
    <row r="19" spans="2:7" ht="15.75" thickBot="1" x14ac:dyDescent="0.3">
      <c r="B19" s="44" t="s">
        <v>61</v>
      </c>
      <c r="C19" s="45">
        <f>+F7</f>
        <v>0</v>
      </c>
      <c r="D19" s="45">
        <f>+F8</f>
        <v>0</v>
      </c>
      <c r="E19" s="45">
        <f>+F9</f>
        <v>0</v>
      </c>
      <c r="F19" s="45">
        <f>+F10</f>
        <v>0</v>
      </c>
      <c r="G19" s="43"/>
    </row>
    <row r="20" spans="2:7" ht="15.75" thickBot="1" x14ac:dyDescent="0.3">
      <c r="B20" s="44" t="s">
        <v>62</v>
      </c>
      <c r="C20" s="45">
        <f>+G7</f>
        <v>0</v>
      </c>
      <c r="D20" s="45">
        <f>+G8</f>
        <v>0</v>
      </c>
      <c r="E20" s="45">
        <f>+G9</f>
        <v>3.920092827798162E-6</v>
      </c>
      <c r="F20" s="45">
        <f>+G10</f>
        <v>0</v>
      </c>
      <c r="G20" s="43"/>
    </row>
    <row r="21" spans="2:7" ht="15.75" thickBot="1" x14ac:dyDescent="0.3">
      <c r="B21" s="44">
        <v>4</v>
      </c>
      <c r="C21" s="45">
        <f>+H7</f>
        <v>4.1831922754907184E-3</v>
      </c>
      <c r="D21" s="45">
        <f>+H8</f>
        <v>4.0591140171436554E-3</v>
      </c>
      <c r="E21" s="45">
        <f>+H9</f>
        <v>7.8221677553346816E-3</v>
      </c>
      <c r="F21" s="45">
        <f>+H10</f>
        <v>9.3080145311480698E-3</v>
      </c>
      <c r="G21" s="43"/>
    </row>
    <row r="22" spans="2:7" ht="15.75" thickBot="1" x14ac:dyDescent="0.3">
      <c r="B22" s="44">
        <v>5</v>
      </c>
      <c r="C22" s="45">
        <f>+I7</f>
        <v>6.5582383425259447E-2</v>
      </c>
      <c r="D22" s="45">
        <f>+I8</f>
        <v>9.1719923169498632E-2</v>
      </c>
      <c r="E22" s="45">
        <f>+I9</f>
        <v>0.16938332740252415</v>
      </c>
      <c r="F22" s="45">
        <f>+I10</f>
        <v>0.11979445922055733</v>
      </c>
      <c r="G22" s="43"/>
    </row>
    <row r="23" spans="2:7" ht="15.75" thickBot="1" x14ac:dyDescent="0.3">
      <c r="B23" s="44">
        <v>6</v>
      </c>
      <c r="C23" s="45">
        <f>+J7</f>
        <v>5.7463665894208468E-2</v>
      </c>
      <c r="D23" s="45">
        <f>+J8</f>
        <v>7.1885273564640514E-2</v>
      </c>
      <c r="E23" s="45">
        <f>+J9</f>
        <v>0.11825246087321993</v>
      </c>
      <c r="F23" s="45">
        <f>+J10</f>
        <v>0.10836540383852708</v>
      </c>
      <c r="G23" s="43"/>
    </row>
    <row r="24" spans="2:7" ht="15.75" thickBot="1" x14ac:dyDescent="0.3">
      <c r="B24" s="44">
        <v>7</v>
      </c>
      <c r="C24" s="45">
        <f>+K7</f>
        <v>0.7753738369331018</v>
      </c>
      <c r="D24" s="45">
        <f>+K8</f>
        <v>0.82101769498895238</v>
      </c>
      <c r="E24" s="45">
        <f>+K9</f>
        <v>0.67224714188574675</v>
      </c>
      <c r="F24" s="45">
        <f>+K10</f>
        <v>0.70645678794525013</v>
      </c>
      <c r="G24" s="43"/>
    </row>
    <row r="25" spans="2:7" ht="15.75" thickBot="1" x14ac:dyDescent="0.3">
      <c r="B25" s="44" t="s">
        <v>63</v>
      </c>
      <c r="C25" s="45">
        <f>+L7</f>
        <v>8.031938053397715E-2</v>
      </c>
      <c r="D25" s="45">
        <f>+L8</f>
        <v>0</v>
      </c>
      <c r="E25" s="45">
        <f>+L9</f>
        <v>0</v>
      </c>
      <c r="F25" s="45">
        <f>+L10</f>
        <v>0</v>
      </c>
      <c r="G25" s="43"/>
    </row>
    <row r="26" spans="2:7" ht="15.75" thickBot="1" x14ac:dyDescent="0.3">
      <c r="B26" s="44">
        <v>9</v>
      </c>
      <c r="C26" s="45">
        <f>+M7</f>
        <v>1.7041948009298268E-2</v>
      </c>
      <c r="D26" s="45">
        <f>+M8</f>
        <v>1.4650382943619797E-2</v>
      </c>
      <c r="E26" s="45">
        <f>+M9</f>
        <v>2.9440953776919951E-2</v>
      </c>
      <c r="F26" s="45">
        <f>+M10</f>
        <v>5.5900552670088227E-2</v>
      </c>
      <c r="G26" s="43"/>
    </row>
    <row r="27" spans="2:7" ht="15.75" thickBot="1" x14ac:dyDescent="0.3">
      <c r="B27" s="44">
        <v>10</v>
      </c>
      <c r="C27" s="45">
        <f>+N7</f>
        <v>1.2324866111256325E-4</v>
      </c>
      <c r="D27" s="45">
        <f>+N8</f>
        <v>2.1629370326393493E-4</v>
      </c>
      <c r="E27" s="45">
        <f>+N9</f>
        <v>7.4121361515002402E-4</v>
      </c>
      <c r="F27" s="45">
        <f>+N10</f>
        <v>3.1991344250363319E-4</v>
      </c>
      <c r="G27" s="43"/>
    </row>
  </sheetData>
  <sheetProtection algorithmName="SHA-512" hashValue="9bzdfn/caRlDwZi3tmuNbOdcvFg+7aIhK+eD6HR18UhemkMPb5TkpmJYggmF2KDM6B0Oo/DYlOjtwIMQ3gaing==" saltValue="FLPtuixNtbJbt9MfZRk8CA==" spinCount="100000" sheet="1" objects="1" scenarios="1"/>
  <mergeCells count="14">
    <mergeCell ref="B15:B17"/>
    <mergeCell ref="C15:F15"/>
    <mergeCell ref="C16:C17"/>
    <mergeCell ref="D16:D17"/>
    <mergeCell ref="E16:E17"/>
    <mergeCell ref="F16:F17"/>
    <mergeCell ref="B3:O3"/>
    <mergeCell ref="C8:D8"/>
    <mergeCell ref="C9:D9"/>
    <mergeCell ref="C10:D10"/>
    <mergeCell ref="C5:D5"/>
    <mergeCell ref="C6:D6"/>
    <mergeCell ref="C7:D7"/>
    <mergeCell ref="B5:B6"/>
  </mergeCells>
  <conditionalFormatting sqref="H7:O7">
    <cfRule type="cellIs" dxfId="6" priority="3" stopIfTrue="1" operator="equal">
      <formula>0</formula>
    </cfRule>
  </conditionalFormatting>
  <conditionalFormatting sqref="E9:O10 H8:O8">
    <cfRule type="cellIs" dxfId="5" priority="2" stopIfTrue="1" operator="equal">
      <formula>0</formula>
    </cfRule>
  </conditionalFormatting>
  <conditionalFormatting sqref="E7:G8">
    <cfRule type="cellIs" dxfId="4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A40" zoomScale="120" zoomScaleNormal="120" workbookViewId="0">
      <selection activeCell="I69" sqref="I69"/>
    </sheetView>
  </sheetViews>
  <sheetFormatPr baseColWidth="10" defaultColWidth="8.7109375" defaultRowHeight="15" customHeight="1" x14ac:dyDescent="0.25"/>
  <cols>
    <col min="1" max="1" width="13.7109375" style="42" customWidth="1"/>
    <col min="2" max="2" width="10.7109375" style="3" customWidth="1"/>
    <col min="3" max="3" width="9.28515625" style="3" bestFit="1" customWidth="1"/>
    <col min="4" max="16384" width="8.7109375" style="3"/>
  </cols>
  <sheetData>
    <row r="1" spans="1:13" ht="20.100000000000001" customHeight="1" x14ac:dyDescent="0.25">
      <c r="A1" s="1" t="s">
        <v>0</v>
      </c>
      <c r="B1" s="2">
        <f>[1]Input!B1</f>
        <v>1</v>
      </c>
      <c r="C1" s="2" t="s">
        <v>68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>
        <v>57</v>
      </c>
      <c r="D3" s="9">
        <v>0</v>
      </c>
      <c r="E3" s="9">
        <v>0.2</v>
      </c>
      <c r="F3" s="9">
        <v>45.599999999999994</v>
      </c>
      <c r="G3" s="9">
        <v>195.49999999999997</v>
      </c>
      <c r="H3" s="9">
        <v>82.699999999999989</v>
      </c>
      <c r="I3" s="9">
        <v>879.89999999999986</v>
      </c>
      <c r="J3" s="9">
        <v>38</v>
      </c>
      <c r="K3" s="9">
        <v>152.29999999999998</v>
      </c>
      <c r="L3" s="9">
        <v>16.600000000000001</v>
      </c>
      <c r="M3" s="10">
        <f t="shared" ref="M3:M56" si="0">SUM(C3:L3)</f>
        <v>1467.7999999999997</v>
      </c>
    </row>
    <row r="4" spans="1:13" ht="15" customHeight="1" x14ac:dyDescent="0.25">
      <c r="A4" s="11" t="s">
        <v>6</v>
      </c>
      <c r="B4" s="8" t="s">
        <v>7</v>
      </c>
      <c r="C4" s="12">
        <v>0</v>
      </c>
      <c r="D4" s="12">
        <v>0</v>
      </c>
      <c r="E4" s="12">
        <v>0</v>
      </c>
      <c r="F4" s="12">
        <v>0.26318020042901935</v>
      </c>
      <c r="G4" s="12">
        <v>6.6202843232463771</v>
      </c>
      <c r="H4" s="12">
        <v>5.1931300271982224</v>
      </c>
      <c r="I4" s="12">
        <v>66.430986838967613</v>
      </c>
      <c r="J4" s="12">
        <v>0.50511146913277116</v>
      </c>
      <c r="K4" s="12">
        <v>0.57907194867344813</v>
      </c>
      <c r="L4" s="12">
        <v>8.2351923525214588E-3</v>
      </c>
      <c r="M4" s="13">
        <f t="shared" si="0"/>
        <v>79.599999999999966</v>
      </c>
    </row>
    <row r="5" spans="1:13" ht="15" customHeight="1" x14ac:dyDescent="0.25">
      <c r="A5" s="14"/>
      <c r="B5" s="15" t="s">
        <v>8</v>
      </c>
      <c r="C5" s="16">
        <v>0</v>
      </c>
      <c r="D5" s="16">
        <v>0</v>
      </c>
      <c r="E5" s="16">
        <v>0</v>
      </c>
      <c r="F5" s="16">
        <v>3.3062839249876816E-3</v>
      </c>
      <c r="G5" s="16">
        <v>8.3169401045808791E-2</v>
      </c>
      <c r="H5" s="16">
        <v>6.5240326974852061E-2</v>
      </c>
      <c r="I5" s="16">
        <v>0.83456013616793523</v>
      </c>
      <c r="J5" s="16">
        <v>6.3456214715172281E-3</v>
      </c>
      <c r="K5" s="16">
        <v>7.2747732245408087E-3</v>
      </c>
      <c r="L5" s="16">
        <v>1.0345719035830983E-4</v>
      </c>
      <c r="M5" s="17">
        <f t="shared" si="0"/>
        <v>1</v>
      </c>
    </row>
    <row r="6" spans="1:13" ht="15" customHeight="1" x14ac:dyDescent="0.25">
      <c r="A6" s="7" t="s">
        <v>9</v>
      </c>
      <c r="B6" s="8" t="s">
        <v>5</v>
      </c>
      <c r="C6" s="9">
        <v>59.4</v>
      </c>
      <c r="D6" s="9">
        <v>0</v>
      </c>
      <c r="E6" s="9">
        <v>0.1</v>
      </c>
      <c r="F6" s="9">
        <v>38.6</v>
      </c>
      <c r="G6" s="9">
        <v>172.10000000000002</v>
      </c>
      <c r="H6" s="9">
        <v>70.2</v>
      </c>
      <c r="I6" s="9">
        <v>769.30000000000007</v>
      </c>
      <c r="J6" s="9">
        <v>32</v>
      </c>
      <c r="K6" s="9">
        <v>119.79999999999998</v>
      </c>
      <c r="L6" s="9">
        <v>14</v>
      </c>
      <c r="M6" s="10">
        <f t="shared" si="0"/>
        <v>1275.5</v>
      </c>
    </row>
    <row r="7" spans="1:13" ht="15" customHeight="1" x14ac:dyDescent="0.25">
      <c r="A7" s="11" t="s">
        <v>10</v>
      </c>
      <c r="B7" s="8" t="s">
        <v>7</v>
      </c>
      <c r="C7" s="12">
        <v>0</v>
      </c>
      <c r="D7" s="12">
        <v>0</v>
      </c>
      <c r="E7" s="12">
        <v>0</v>
      </c>
      <c r="F7" s="12">
        <v>0.2067968279410195</v>
      </c>
      <c r="G7" s="12">
        <v>5.8742960847028733</v>
      </c>
      <c r="H7" s="12">
        <v>4.0716486320478396</v>
      </c>
      <c r="I7" s="12">
        <v>67.66318105726927</v>
      </c>
      <c r="J7" s="12">
        <v>0.16513955031942373</v>
      </c>
      <c r="K7" s="12">
        <v>0.81314050278257888</v>
      </c>
      <c r="L7" s="12">
        <v>5.7973449369870256E-3</v>
      </c>
      <c r="M7" s="13">
        <f t="shared" si="0"/>
        <v>78.8</v>
      </c>
    </row>
    <row r="8" spans="1:13" ht="15" customHeight="1" x14ac:dyDescent="0.25">
      <c r="A8" s="14"/>
      <c r="B8" s="15" t="s">
        <v>8</v>
      </c>
      <c r="C8" s="16">
        <v>0</v>
      </c>
      <c r="D8" s="16">
        <v>0</v>
      </c>
      <c r="E8" s="16">
        <v>0</v>
      </c>
      <c r="F8" s="16">
        <v>2.6243252276779124E-3</v>
      </c>
      <c r="G8" s="16">
        <v>7.4546904628209051E-2</v>
      </c>
      <c r="H8" s="16">
        <v>5.1670667919388825E-2</v>
      </c>
      <c r="I8" s="16">
        <v>0.85866981037143741</v>
      </c>
      <c r="J8" s="16">
        <v>2.0956795725815196E-3</v>
      </c>
      <c r="K8" s="16">
        <v>1.0319041913484504E-2</v>
      </c>
      <c r="L8" s="16">
        <v>7.3570367220647542E-5</v>
      </c>
      <c r="M8" s="17">
        <f t="shared" si="0"/>
        <v>0.99999999999999989</v>
      </c>
    </row>
    <row r="9" spans="1:13" ht="15" customHeight="1" x14ac:dyDescent="0.25">
      <c r="A9" s="7" t="s">
        <v>11</v>
      </c>
      <c r="B9" s="8" t="s">
        <v>5</v>
      </c>
      <c r="C9" s="9">
        <v>47.699999999999996</v>
      </c>
      <c r="D9" s="9">
        <v>0</v>
      </c>
      <c r="E9" s="9">
        <v>0.1</v>
      </c>
      <c r="F9" s="9">
        <v>29.1</v>
      </c>
      <c r="G9" s="9">
        <v>142.70000000000002</v>
      </c>
      <c r="H9" s="9">
        <v>53.099999999999994</v>
      </c>
      <c r="I9" s="9">
        <v>571.1</v>
      </c>
      <c r="J9" s="9">
        <v>24.2</v>
      </c>
      <c r="K9" s="9">
        <v>91.2</v>
      </c>
      <c r="L9" s="9">
        <v>10.6</v>
      </c>
      <c r="M9" s="10">
        <f t="shared" si="0"/>
        <v>969.80000000000018</v>
      </c>
    </row>
    <row r="10" spans="1:13" ht="15" customHeight="1" x14ac:dyDescent="0.25">
      <c r="A10" s="11" t="s">
        <v>12</v>
      </c>
      <c r="B10" s="8" t="s">
        <v>7</v>
      </c>
      <c r="C10" s="12">
        <v>0</v>
      </c>
      <c r="D10" s="12">
        <v>0</v>
      </c>
      <c r="E10" s="12">
        <v>0</v>
      </c>
      <c r="F10" s="12">
        <v>0.12272304961741121</v>
      </c>
      <c r="G10" s="12">
        <v>4.3340406019286988</v>
      </c>
      <c r="H10" s="12">
        <v>2.2230396658955627</v>
      </c>
      <c r="I10" s="12">
        <v>40.546095679006953</v>
      </c>
      <c r="J10" s="12">
        <v>0.64358141403488389</v>
      </c>
      <c r="K10" s="12">
        <v>0.22801783936165698</v>
      </c>
      <c r="L10" s="12">
        <v>2.5017501547641707E-3</v>
      </c>
      <c r="M10" s="13">
        <f t="shared" si="0"/>
        <v>48.09999999999993</v>
      </c>
    </row>
    <row r="11" spans="1:13" ht="15" customHeight="1" x14ac:dyDescent="0.25">
      <c r="A11" s="14"/>
      <c r="B11" s="15" t="s">
        <v>8</v>
      </c>
      <c r="C11" s="16">
        <v>0</v>
      </c>
      <c r="D11" s="16">
        <v>0</v>
      </c>
      <c r="E11" s="16">
        <v>0</v>
      </c>
      <c r="F11" s="16">
        <v>2.5514147529607355E-3</v>
      </c>
      <c r="G11" s="16">
        <v>9.0104794218892004E-2</v>
      </c>
      <c r="H11" s="16">
        <v>4.6217040871009689E-2</v>
      </c>
      <c r="I11" s="16">
        <v>0.84295417212072787</v>
      </c>
      <c r="J11" s="16">
        <v>1.3380070977856233E-2</v>
      </c>
      <c r="K11" s="16">
        <v>4.740495620824476E-3</v>
      </c>
      <c r="L11" s="16">
        <v>5.2011437728984916E-5</v>
      </c>
      <c r="M11" s="17">
        <f t="shared" si="0"/>
        <v>1</v>
      </c>
    </row>
    <row r="12" spans="1:13" ht="15" customHeight="1" x14ac:dyDescent="0.25">
      <c r="A12" s="7" t="s">
        <v>13</v>
      </c>
      <c r="B12" s="8" t="s">
        <v>5</v>
      </c>
      <c r="C12" s="9">
        <v>58.6</v>
      </c>
      <c r="D12" s="9">
        <v>0</v>
      </c>
      <c r="E12" s="9">
        <v>0.1</v>
      </c>
      <c r="F12" s="9">
        <v>39.9</v>
      </c>
      <c r="G12" s="9">
        <v>166.70000000000002</v>
      </c>
      <c r="H12" s="9">
        <v>72.3</v>
      </c>
      <c r="I12" s="9">
        <v>797.7</v>
      </c>
      <c r="J12" s="9">
        <v>33.200000000000003</v>
      </c>
      <c r="K12" s="9">
        <v>123.8</v>
      </c>
      <c r="L12" s="9">
        <v>14.5</v>
      </c>
      <c r="M12" s="10">
        <f t="shared" si="0"/>
        <v>1306.8000000000002</v>
      </c>
    </row>
    <row r="13" spans="1:13" ht="15" customHeight="1" x14ac:dyDescent="0.25">
      <c r="A13" s="11" t="s">
        <v>14</v>
      </c>
      <c r="B13" s="8" t="s">
        <v>7</v>
      </c>
      <c r="C13" s="12">
        <v>0</v>
      </c>
      <c r="D13" s="12">
        <v>0</v>
      </c>
      <c r="E13" s="12">
        <v>0</v>
      </c>
      <c r="F13" s="12">
        <v>0.216510935468607</v>
      </c>
      <c r="G13" s="12">
        <v>4.9426205609644986</v>
      </c>
      <c r="H13" s="12">
        <v>4.312371326515148</v>
      </c>
      <c r="I13" s="12">
        <v>71.760151291376189</v>
      </c>
      <c r="J13" s="12">
        <v>0.17298097881176488</v>
      </c>
      <c r="K13" s="12">
        <v>0.68832883572474479</v>
      </c>
      <c r="L13" s="12">
        <v>7.0360711389110264E-3</v>
      </c>
      <c r="M13" s="13">
        <f t="shared" si="0"/>
        <v>82.099999999999866</v>
      </c>
    </row>
    <row r="14" spans="1:13" ht="15" customHeight="1" x14ac:dyDescent="0.25">
      <c r="A14" s="14"/>
      <c r="B14" s="15" t="s">
        <v>8</v>
      </c>
      <c r="C14" s="16">
        <v>0</v>
      </c>
      <c r="D14" s="16">
        <v>0</v>
      </c>
      <c r="E14" s="16">
        <v>0</v>
      </c>
      <c r="F14" s="16">
        <v>2.6371612115542917E-3</v>
      </c>
      <c r="G14" s="16">
        <v>6.0202442886291188E-2</v>
      </c>
      <c r="H14" s="16">
        <v>5.2525838325397749E-2</v>
      </c>
      <c r="I14" s="16">
        <v>0.87405787200214746</v>
      </c>
      <c r="J14" s="16">
        <v>2.1069546749301481E-3</v>
      </c>
      <c r="K14" s="16">
        <v>8.3840296677800963E-3</v>
      </c>
      <c r="L14" s="16">
        <v>8.5701231899038219E-5</v>
      </c>
      <c r="M14" s="17">
        <f t="shared" si="0"/>
        <v>0.99999999999999989</v>
      </c>
    </row>
    <row r="15" spans="1:13" ht="15" customHeight="1" x14ac:dyDescent="0.25">
      <c r="A15" s="7" t="s">
        <v>15</v>
      </c>
      <c r="B15" s="8" t="s">
        <v>5</v>
      </c>
      <c r="C15" s="9">
        <v>45.1</v>
      </c>
      <c r="D15" s="9">
        <v>0</v>
      </c>
      <c r="E15" s="9">
        <v>0.1</v>
      </c>
      <c r="F15" s="9">
        <v>33.700000000000003</v>
      </c>
      <c r="G15" s="9">
        <v>148</v>
      </c>
      <c r="H15" s="9">
        <v>61.300000000000004</v>
      </c>
      <c r="I15" s="9">
        <v>679.89999999999986</v>
      </c>
      <c r="J15" s="9">
        <v>28</v>
      </c>
      <c r="K15" s="9">
        <v>105.10000000000001</v>
      </c>
      <c r="L15" s="9">
        <v>12.3</v>
      </c>
      <c r="M15" s="10">
        <f t="shared" si="0"/>
        <v>1113.4999999999998</v>
      </c>
    </row>
    <row r="16" spans="1:13" ht="15" customHeight="1" x14ac:dyDescent="0.25">
      <c r="A16" s="11" t="s">
        <v>16</v>
      </c>
      <c r="B16" s="8" t="s">
        <v>7</v>
      </c>
      <c r="C16" s="12">
        <v>0</v>
      </c>
      <c r="D16" s="12">
        <v>0</v>
      </c>
      <c r="E16" s="12">
        <v>0</v>
      </c>
      <c r="F16" s="12">
        <v>0.14982758775918903</v>
      </c>
      <c r="G16" s="12">
        <v>4.1262868951126634</v>
      </c>
      <c r="H16" s="12">
        <v>3.0499179180826772</v>
      </c>
      <c r="I16" s="12">
        <v>55.362444282348939</v>
      </c>
      <c r="J16" s="12">
        <v>0.19028286424034135</v>
      </c>
      <c r="K16" s="12">
        <v>0.21607798599645633</v>
      </c>
      <c r="L16" s="12">
        <v>5.1624664598801662E-3</v>
      </c>
      <c r="M16" s="13">
        <f t="shared" si="0"/>
        <v>63.100000000000144</v>
      </c>
    </row>
    <row r="17" spans="1:13" ht="15" customHeight="1" x14ac:dyDescent="0.25">
      <c r="A17" s="14"/>
      <c r="B17" s="15" t="s">
        <v>8</v>
      </c>
      <c r="C17" s="16">
        <v>0</v>
      </c>
      <c r="D17" s="16">
        <v>0</v>
      </c>
      <c r="E17" s="16">
        <v>0</v>
      </c>
      <c r="F17" s="16">
        <v>2.3744467156765242E-3</v>
      </c>
      <c r="G17" s="16">
        <v>6.539281925693588E-2</v>
      </c>
      <c r="H17" s="16">
        <v>4.833467382064454E-2</v>
      </c>
      <c r="I17" s="16">
        <v>0.87737629607525858</v>
      </c>
      <c r="J17" s="16">
        <v>3.0155762954095235E-3</v>
      </c>
      <c r="K17" s="16">
        <v>3.4243737875825015E-3</v>
      </c>
      <c r="L17" s="16">
        <v>8.1814048492553953E-5</v>
      </c>
      <c r="M17" s="17">
        <f t="shared" si="0"/>
        <v>1</v>
      </c>
    </row>
    <row r="18" spans="1:13" ht="15" customHeight="1" x14ac:dyDescent="0.25">
      <c r="A18" s="7" t="s">
        <v>17</v>
      </c>
      <c r="B18" s="8" t="s">
        <v>5</v>
      </c>
      <c r="C18" s="9">
        <v>47.9</v>
      </c>
      <c r="D18" s="9">
        <v>0</v>
      </c>
      <c r="E18" s="9">
        <v>0.1</v>
      </c>
      <c r="F18" s="9">
        <v>29.299999999999997</v>
      </c>
      <c r="G18" s="9">
        <v>143.10000000000002</v>
      </c>
      <c r="H18" s="9">
        <v>53.4</v>
      </c>
      <c r="I18" s="9">
        <v>573</v>
      </c>
      <c r="J18" s="9">
        <v>24.4</v>
      </c>
      <c r="K18" s="9">
        <v>91.6</v>
      </c>
      <c r="L18" s="9">
        <v>10.6</v>
      </c>
      <c r="M18" s="10">
        <f t="shared" si="0"/>
        <v>973.4</v>
      </c>
    </row>
    <row r="19" spans="1:13" ht="15" customHeight="1" x14ac:dyDescent="0.25">
      <c r="A19" s="11" t="s">
        <v>18</v>
      </c>
      <c r="B19" s="8" t="s">
        <v>7</v>
      </c>
      <c r="C19" s="12">
        <v>0</v>
      </c>
      <c r="D19" s="12">
        <v>0</v>
      </c>
      <c r="E19" s="12">
        <v>0</v>
      </c>
      <c r="F19" s="12">
        <v>0.1244907638677013</v>
      </c>
      <c r="G19" s="12">
        <v>4.364329521861249</v>
      </c>
      <c r="H19" s="12">
        <v>2.2639473863603641</v>
      </c>
      <c r="I19" s="12">
        <v>40.975090754806033</v>
      </c>
      <c r="J19" s="12">
        <v>0.63958330788402407</v>
      </c>
      <c r="K19" s="12">
        <v>0.22937941638276804</v>
      </c>
      <c r="L19" s="12">
        <v>3.1788488377937352E-3</v>
      </c>
      <c r="M19" s="13">
        <f t="shared" si="0"/>
        <v>48.59999999999993</v>
      </c>
    </row>
    <row r="20" spans="1:13" ht="15" customHeight="1" x14ac:dyDescent="0.25">
      <c r="A20" s="14"/>
      <c r="B20" s="15" t="s">
        <v>8</v>
      </c>
      <c r="C20" s="16">
        <v>0</v>
      </c>
      <c r="D20" s="16">
        <v>0</v>
      </c>
      <c r="E20" s="16">
        <v>0</v>
      </c>
      <c r="F20" s="16">
        <v>2.5615383511872732E-3</v>
      </c>
      <c r="G20" s="16">
        <v>8.9801018968338586E-2</v>
      </c>
      <c r="H20" s="16">
        <v>4.6583279554740072E-2</v>
      </c>
      <c r="I20" s="16">
        <v>0.84310886326761503</v>
      </c>
      <c r="J20" s="16">
        <v>1.3160150367984054E-2</v>
      </c>
      <c r="K20" s="16">
        <v>4.7197410778347399E-3</v>
      </c>
      <c r="L20" s="16">
        <v>6.5408412300282709E-5</v>
      </c>
      <c r="M20" s="17">
        <f t="shared" si="0"/>
        <v>1</v>
      </c>
    </row>
    <row r="21" spans="1:13" ht="15" customHeight="1" x14ac:dyDescent="0.25">
      <c r="A21" s="7" t="s">
        <v>19</v>
      </c>
      <c r="B21" s="8" t="s">
        <v>5</v>
      </c>
      <c r="C21" s="9">
        <v>46.599999999999994</v>
      </c>
      <c r="D21" s="9">
        <v>0</v>
      </c>
      <c r="E21" s="9">
        <v>0.1</v>
      </c>
      <c r="F21" s="9">
        <v>32.200000000000003</v>
      </c>
      <c r="G21" s="9">
        <v>129</v>
      </c>
      <c r="H21" s="9">
        <v>58.5</v>
      </c>
      <c r="I21" s="9">
        <v>636.20000000000005</v>
      </c>
      <c r="J21" s="9">
        <v>26.8</v>
      </c>
      <c r="K21" s="9">
        <v>100.9</v>
      </c>
      <c r="L21" s="9">
        <v>11.7</v>
      </c>
      <c r="M21" s="10">
        <f t="shared" si="0"/>
        <v>1042</v>
      </c>
    </row>
    <row r="22" spans="1:13" ht="15" customHeight="1" x14ac:dyDescent="0.25">
      <c r="A22" s="11" t="s">
        <v>20</v>
      </c>
      <c r="B22" s="8" t="s">
        <v>7</v>
      </c>
      <c r="C22" s="12">
        <v>0</v>
      </c>
      <c r="D22" s="12">
        <v>0</v>
      </c>
      <c r="E22" s="12">
        <v>0</v>
      </c>
      <c r="F22" s="12">
        <v>0.12072642073253448</v>
      </c>
      <c r="G22" s="12">
        <v>2.3075044245398884</v>
      </c>
      <c r="H22" s="12">
        <v>2.4677140079534183</v>
      </c>
      <c r="I22" s="12">
        <v>42.41263127327467</v>
      </c>
      <c r="J22" s="12">
        <v>0.15668978701580727</v>
      </c>
      <c r="K22" s="12">
        <v>0.1317832703298194</v>
      </c>
      <c r="L22" s="12">
        <v>2.9508161538160937E-3</v>
      </c>
      <c r="M22" s="13">
        <f t="shared" si="0"/>
        <v>47.599999999999952</v>
      </c>
    </row>
    <row r="23" spans="1:13" ht="15" customHeight="1" x14ac:dyDescent="0.25">
      <c r="A23" s="14"/>
      <c r="B23" s="15" t="s">
        <v>8</v>
      </c>
      <c r="C23" s="16">
        <v>0</v>
      </c>
      <c r="D23" s="16">
        <v>0</v>
      </c>
      <c r="E23" s="16">
        <v>0</v>
      </c>
      <c r="F23" s="16">
        <v>2.536269343120475E-3</v>
      </c>
      <c r="G23" s="16">
        <v>4.8476983708821232E-2</v>
      </c>
      <c r="H23" s="16">
        <v>5.1842731259525647E-2</v>
      </c>
      <c r="I23" s="16">
        <v>0.891021665404931</v>
      </c>
      <c r="J23" s="16">
        <v>3.2918022482312484E-3</v>
      </c>
      <c r="K23" s="16">
        <v>2.7685560993659566E-3</v>
      </c>
      <c r="L23" s="16">
        <v>6.199193600453985E-5</v>
      </c>
      <c r="M23" s="17">
        <f t="shared" si="0"/>
        <v>1.0000000000000002</v>
      </c>
    </row>
    <row r="24" spans="1:13" ht="15" customHeight="1" x14ac:dyDescent="0.25">
      <c r="A24" s="7" t="s">
        <v>21</v>
      </c>
      <c r="B24" s="8" t="s">
        <v>5</v>
      </c>
      <c r="C24" s="9">
        <v>45.1</v>
      </c>
      <c r="D24" s="9">
        <v>0</v>
      </c>
      <c r="E24" s="9">
        <v>0.1</v>
      </c>
      <c r="F24" s="9">
        <v>33.700000000000003</v>
      </c>
      <c r="G24" s="9">
        <v>148</v>
      </c>
      <c r="H24" s="9">
        <v>61.300000000000004</v>
      </c>
      <c r="I24" s="9">
        <v>679.89999999999986</v>
      </c>
      <c r="J24" s="9">
        <v>28</v>
      </c>
      <c r="K24" s="9">
        <v>105.10000000000001</v>
      </c>
      <c r="L24" s="9">
        <v>12.3</v>
      </c>
      <c r="M24" s="10">
        <f t="shared" si="0"/>
        <v>1113.4999999999998</v>
      </c>
    </row>
    <row r="25" spans="1:13" ht="15" customHeight="1" x14ac:dyDescent="0.25">
      <c r="A25" s="11" t="s">
        <v>22</v>
      </c>
      <c r="B25" s="8" t="s">
        <v>7</v>
      </c>
      <c r="C25" s="12">
        <v>0</v>
      </c>
      <c r="D25" s="12">
        <v>0</v>
      </c>
      <c r="E25" s="12">
        <v>0</v>
      </c>
      <c r="F25" s="12">
        <v>0.14982758775918903</v>
      </c>
      <c r="G25" s="12">
        <v>4.1262868951126634</v>
      </c>
      <c r="H25" s="12">
        <v>3.0499179180826772</v>
      </c>
      <c r="I25" s="12">
        <v>55.362444282348939</v>
      </c>
      <c r="J25" s="12">
        <v>0.19028286424034135</v>
      </c>
      <c r="K25" s="12">
        <v>0.21607798599645633</v>
      </c>
      <c r="L25" s="12">
        <v>5.1624664598801662E-3</v>
      </c>
      <c r="M25" s="13">
        <f t="shared" si="0"/>
        <v>63.100000000000144</v>
      </c>
    </row>
    <row r="26" spans="1:13" ht="15" customHeight="1" x14ac:dyDescent="0.25">
      <c r="A26" s="14"/>
      <c r="B26" s="15" t="s">
        <v>8</v>
      </c>
      <c r="C26" s="16">
        <v>0</v>
      </c>
      <c r="D26" s="16">
        <v>0</v>
      </c>
      <c r="E26" s="16">
        <v>0</v>
      </c>
      <c r="F26" s="16">
        <v>2.3744467156765242E-3</v>
      </c>
      <c r="G26" s="16">
        <v>6.539281925693588E-2</v>
      </c>
      <c r="H26" s="16">
        <v>4.833467382064454E-2</v>
      </c>
      <c r="I26" s="16">
        <v>0.87737629607525858</v>
      </c>
      <c r="J26" s="16">
        <v>3.0155762954095235E-3</v>
      </c>
      <c r="K26" s="16">
        <v>3.4243737875825015E-3</v>
      </c>
      <c r="L26" s="16">
        <v>8.1814048492553953E-5</v>
      </c>
      <c r="M26" s="17">
        <f t="shared" si="0"/>
        <v>1</v>
      </c>
    </row>
    <row r="27" spans="1:13" ht="15" customHeight="1" x14ac:dyDescent="0.25">
      <c r="A27" s="7" t="s">
        <v>23</v>
      </c>
      <c r="B27" s="8" t="s">
        <v>5</v>
      </c>
      <c r="C27" s="9">
        <v>62.9</v>
      </c>
      <c r="D27" s="9">
        <v>0</v>
      </c>
      <c r="E27" s="9">
        <v>0.1</v>
      </c>
      <c r="F27" s="9">
        <v>26.6</v>
      </c>
      <c r="G27" s="9">
        <v>129.69999999999999</v>
      </c>
      <c r="H27" s="9">
        <v>48.599999999999994</v>
      </c>
      <c r="I27" s="9">
        <v>516.9</v>
      </c>
      <c r="J27" s="9">
        <v>22.2</v>
      </c>
      <c r="K27" s="9">
        <v>83.7</v>
      </c>
      <c r="L27" s="9">
        <v>9.6999999999999993</v>
      </c>
      <c r="M27" s="10">
        <f t="shared" si="0"/>
        <v>900.40000000000009</v>
      </c>
    </row>
    <row r="28" spans="1:13" ht="15" customHeight="1" x14ac:dyDescent="0.25">
      <c r="A28" s="11" t="s">
        <v>24</v>
      </c>
      <c r="B28" s="8" t="s">
        <v>7</v>
      </c>
      <c r="C28" s="12">
        <v>0</v>
      </c>
      <c r="D28" s="12">
        <v>0</v>
      </c>
      <c r="E28" s="12">
        <v>0</v>
      </c>
      <c r="F28" s="12">
        <v>0.10418920365465212</v>
      </c>
      <c r="G28" s="12">
        <v>3.4683141414098149</v>
      </c>
      <c r="H28" s="12">
        <v>1.809493223830458</v>
      </c>
      <c r="I28" s="12">
        <v>32.629254447623005</v>
      </c>
      <c r="J28" s="12">
        <v>0.53247292194367191</v>
      </c>
      <c r="K28" s="12">
        <v>0.15368397997446159</v>
      </c>
      <c r="L28" s="12">
        <v>2.5920815640152473E-3</v>
      </c>
      <c r="M28" s="13">
        <f t="shared" si="0"/>
        <v>38.700000000000081</v>
      </c>
    </row>
    <row r="29" spans="1:13" ht="15" customHeight="1" x14ac:dyDescent="0.25">
      <c r="A29" s="14"/>
      <c r="B29" s="15" t="s">
        <v>8</v>
      </c>
      <c r="C29" s="16">
        <v>0</v>
      </c>
      <c r="D29" s="16">
        <v>0</v>
      </c>
      <c r="E29" s="16">
        <v>0</v>
      </c>
      <c r="F29" s="16">
        <v>2.6922274846163281E-3</v>
      </c>
      <c r="G29" s="16">
        <v>8.9620520449865834E-2</v>
      </c>
      <c r="H29" s="16">
        <v>4.675693084833215E-2</v>
      </c>
      <c r="I29" s="16">
        <v>0.84313318986105779</v>
      </c>
      <c r="J29" s="16">
        <v>1.3758990231102605E-2</v>
      </c>
      <c r="K29" s="16">
        <v>3.971162273241893E-3</v>
      </c>
      <c r="L29" s="16">
        <v>6.6978851783339576E-5</v>
      </c>
      <c r="M29" s="17">
        <f t="shared" si="0"/>
        <v>0.99999999999999989</v>
      </c>
    </row>
    <row r="30" spans="1:13" ht="15" customHeight="1" x14ac:dyDescent="0.25">
      <c r="A30" s="7" t="s">
        <v>25</v>
      </c>
      <c r="B30" s="8" t="s">
        <v>5</v>
      </c>
      <c r="C30" s="9">
        <v>23.5</v>
      </c>
      <c r="D30" s="9">
        <v>0</v>
      </c>
      <c r="E30" s="9">
        <v>0.2</v>
      </c>
      <c r="F30" s="9">
        <v>55.1</v>
      </c>
      <c r="G30" s="9">
        <v>187.20000000000002</v>
      </c>
      <c r="H30" s="9">
        <v>88.1</v>
      </c>
      <c r="I30" s="9">
        <v>932.1</v>
      </c>
      <c r="J30" s="9">
        <v>41</v>
      </c>
      <c r="K30" s="9">
        <v>143.6</v>
      </c>
      <c r="L30" s="9">
        <v>15</v>
      </c>
      <c r="M30" s="10">
        <f t="shared" si="0"/>
        <v>1485.8</v>
      </c>
    </row>
    <row r="31" spans="1:13" ht="15" customHeight="1" x14ac:dyDescent="0.25">
      <c r="A31" s="11" t="s">
        <v>26</v>
      </c>
      <c r="B31" s="8" t="s">
        <v>7</v>
      </c>
      <c r="C31" s="12">
        <v>0</v>
      </c>
      <c r="D31" s="12">
        <v>0</v>
      </c>
      <c r="E31" s="12">
        <v>0</v>
      </c>
      <c r="F31" s="12">
        <v>0.28099710604259087</v>
      </c>
      <c r="G31" s="12">
        <v>2.5175823855720054</v>
      </c>
      <c r="H31" s="12">
        <v>2.9417173838524207</v>
      </c>
      <c r="I31" s="12">
        <v>32.488473993051699</v>
      </c>
      <c r="J31" s="12">
        <v>0.58864343201167202</v>
      </c>
      <c r="K31" s="12">
        <v>0.16904118086662123</v>
      </c>
      <c r="L31" s="12">
        <v>1.3544518603021194E-2</v>
      </c>
      <c r="M31" s="13">
        <f t="shared" si="0"/>
        <v>39.000000000000028</v>
      </c>
    </row>
    <row r="32" spans="1:13" ht="15" customHeight="1" x14ac:dyDescent="0.25">
      <c r="A32" s="14"/>
      <c r="B32" s="15" t="s">
        <v>8</v>
      </c>
      <c r="C32" s="16">
        <v>0</v>
      </c>
      <c r="D32" s="16">
        <v>0</v>
      </c>
      <c r="E32" s="16">
        <v>0</v>
      </c>
      <c r="F32" s="16">
        <v>7.2050540010920681E-3</v>
      </c>
      <c r="G32" s="16">
        <v>6.4553394501846245E-2</v>
      </c>
      <c r="H32" s="16">
        <v>7.5428650868010733E-2</v>
      </c>
      <c r="I32" s="16">
        <v>0.8330377946936327</v>
      </c>
      <c r="J32" s="16">
        <v>1.5093421333632605E-2</v>
      </c>
      <c r="K32" s="16">
        <v>4.3343892529902851E-3</v>
      </c>
      <c r="L32" s="16">
        <v>3.4729534879541498E-4</v>
      </c>
      <c r="M32" s="17">
        <f t="shared" si="0"/>
        <v>0.99999999999999989</v>
      </c>
    </row>
    <row r="33" spans="1:13" ht="15" customHeight="1" x14ac:dyDescent="0.25">
      <c r="A33" s="7" t="s">
        <v>27</v>
      </c>
      <c r="B33" s="8" t="s">
        <v>5</v>
      </c>
      <c r="C33" s="9">
        <v>25.099999999999998</v>
      </c>
      <c r="D33" s="9">
        <v>0</v>
      </c>
      <c r="E33" s="9">
        <v>0.1</v>
      </c>
      <c r="F33" s="9">
        <v>45.2</v>
      </c>
      <c r="G33" s="9">
        <v>169.4</v>
      </c>
      <c r="H33" s="9">
        <v>76.3</v>
      </c>
      <c r="I33" s="9">
        <v>799.1</v>
      </c>
      <c r="J33" s="9">
        <v>35</v>
      </c>
      <c r="K33" s="9">
        <v>141.4</v>
      </c>
      <c r="L33" s="9">
        <v>12.799999999999999</v>
      </c>
      <c r="M33" s="10">
        <f t="shared" si="0"/>
        <v>1304.4000000000001</v>
      </c>
    </row>
    <row r="34" spans="1:13" ht="15" customHeight="1" x14ac:dyDescent="0.25">
      <c r="A34" s="11" t="s">
        <v>28</v>
      </c>
      <c r="B34" s="8" t="s">
        <v>7</v>
      </c>
      <c r="C34" s="12">
        <v>0</v>
      </c>
      <c r="D34" s="12">
        <v>0</v>
      </c>
      <c r="E34" s="12">
        <v>0</v>
      </c>
      <c r="F34" s="12">
        <v>0.23483045151290183</v>
      </c>
      <c r="G34" s="12">
        <v>2.5962092313547949</v>
      </c>
      <c r="H34" s="12">
        <v>2.7367590336905749</v>
      </c>
      <c r="I34" s="12">
        <v>28.995689426163665</v>
      </c>
      <c r="J34" s="12">
        <v>0.4928813484219603</v>
      </c>
      <c r="K34" s="12">
        <v>0.43497036843049486</v>
      </c>
      <c r="L34" s="12">
        <v>8.6601404255486347E-3</v>
      </c>
      <c r="M34" s="13">
        <f t="shared" si="0"/>
        <v>35.499999999999943</v>
      </c>
    </row>
    <row r="35" spans="1:13" ht="15" customHeight="1" x14ac:dyDescent="0.25">
      <c r="A35" s="14"/>
      <c r="B35" s="15" t="s">
        <v>8</v>
      </c>
      <c r="C35" s="16">
        <v>0</v>
      </c>
      <c r="D35" s="16">
        <v>0</v>
      </c>
      <c r="E35" s="16">
        <v>0</v>
      </c>
      <c r="F35" s="16">
        <v>6.6149422961380901E-3</v>
      </c>
      <c r="G35" s="16">
        <v>7.3132654404360536E-2</v>
      </c>
      <c r="H35" s="16">
        <v>7.7091803765931818E-2</v>
      </c>
      <c r="I35" s="16">
        <v>0.81677998383559747</v>
      </c>
      <c r="J35" s="16">
        <v>1.3883981645689044E-2</v>
      </c>
      <c r="K35" s="16">
        <v>1.2252686434661847E-2</v>
      </c>
      <c r="L35" s="16">
        <v>2.4394761762108869E-4</v>
      </c>
      <c r="M35" s="17">
        <f t="shared" si="0"/>
        <v>0.99999999999999989</v>
      </c>
    </row>
    <row r="36" spans="1:13" ht="15" customHeight="1" x14ac:dyDescent="0.25">
      <c r="A36" s="7" t="s">
        <v>29</v>
      </c>
      <c r="B36" s="8" t="s">
        <v>5</v>
      </c>
      <c r="C36" s="9">
        <v>30.099999999999998</v>
      </c>
      <c r="D36" s="9">
        <v>0</v>
      </c>
      <c r="E36" s="9">
        <v>0.1</v>
      </c>
      <c r="F36" s="9">
        <v>31.9</v>
      </c>
      <c r="G36" s="9">
        <v>153.6</v>
      </c>
      <c r="H36" s="9">
        <v>56.5</v>
      </c>
      <c r="I36" s="9">
        <v>637.80000000000007</v>
      </c>
      <c r="J36" s="9">
        <v>26.2</v>
      </c>
      <c r="K36" s="9">
        <v>100.6</v>
      </c>
      <c r="L36" s="9">
        <v>9.6</v>
      </c>
      <c r="M36" s="10">
        <f t="shared" si="0"/>
        <v>1046.3999999999999</v>
      </c>
    </row>
    <row r="37" spans="1:13" ht="15" customHeight="1" x14ac:dyDescent="0.25">
      <c r="A37" s="11" t="s">
        <v>30</v>
      </c>
      <c r="B37" s="8" t="s">
        <v>7</v>
      </c>
      <c r="C37" s="12">
        <v>0</v>
      </c>
      <c r="D37" s="12">
        <v>0</v>
      </c>
      <c r="E37" s="12">
        <v>0</v>
      </c>
      <c r="F37" s="12">
        <v>0.17421118484532983</v>
      </c>
      <c r="G37" s="12">
        <v>3.1209971573176745</v>
      </c>
      <c r="H37" s="12">
        <v>1.8162647922975523</v>
      </c>
      <c r="I37" s="12">
        <v>23.512752538318541</v>
      </c>
      <c r="J37" s="12">
        <v>0.23484892445051742</v>
      </c>
      <c r="K37" s="12">
        <v>0.13679207929071779</v>
      </c>
      <c r="L37" s="12">
        <v>4.1333234795897233E-3</v>
      </c>
      <c r="M37" s="13">
        <f t="shared" si="0"/>
        <v>28.999999999999922</v>
      </c>
    </row>
    <row r="38" spans="1:13" ht="15" customHeight="1" x14ac:dyDescent="0.25">
      <c r="A38" s="14"/>
      <c r="B38" s="15" t="s">
        <v>8</v>
      </c>
      <c r="C38" s="16">
        <v>0</v>
      </c>
      <c r="D38" s="16">
        <v>0</v>
      </c>
      <c r="E38" s="16">
        <v>0</v>
      </c>
      <c r="F38" s="16">
        <v>6.0072822360458722E-3</v>
      </c>
      <c r="G38" s="16">
        <v>0.10762059163164424</v>
      </c>
      <c r="H38" s="16">
        <v>6.2629820424053698E-2</v>
      </c>
      <c r="I38" s="16">
        <v>0.81078457028684847</v>
      </c>
      <c r="J38" s="16">
        <v>8.0982387741557939E-3</v>
      </c>
      <c r="K38" s="16">
        <v>4.7169682514040748E-3</v>
      </c>
      <c r="L38" s="16">
        <v>1.4252839584792188E-4</v>
      </c>
      <c r="M38" s="17">
        <f t="shared" si="0"/>
        <v>1.0000000000000002</v>
      </c>
    </row>
    <row r="39" spans="1:13" ht="15" customHeight="1" x14ac:dyDescent="0.25">
      <c r="A39" s="7" t="s">
        <v>31</v>
      </c>
      <c r="B39" s="8" t="s">
        <v>5</v>
      </c>
      <c r="C39" s="9">
        <v>23.300000000000004</v>
      </c>
      <c r="D39" s="9">
        <v>0</v>
      </c>
      <c r="E39" s="9">
        <v>0.1</v>
      </c>
      <c r="F39" s="9">
        <v>46.5</v>
      </c>
      <c r="G39" s="9">
        <v>157.60000000000002</v>
      </c>
      <c r="H39" s="9">
        <v>77.599999999999994</v>
      </c>
      <c r="I39" s="9">
        <v>820.30000000000007</v>
      </c>
      <c r="J39" s="9">
        <v>36.200000000000003</v>
      </c>
      <c r="K39" s="9">
        <v>145.69999999999999</v>
      </c>
      <c r="L39" s="9">
        <v>13.299999999999999</v>
      </c>
      <c r="M39" s="10">
        <f t="shared" si="0"/>
        <v>1320.6000000000001</v>
      </c>
    </row>
    <row r="40" spans="1:13" ht="15" customHeight="1" x14ac:dyDescent="0.25">
      <c r="A40" s="11" t="s">
        <v>32</v>
      </c>
      <c r="B40" s="8" t="s">
        <v>7</v>
      </c>
      <c r="C40" s="12">
        <v>0</v>
      </c>
      <c r="D40" s="12">
        <v>0</v>
      </c>
      <c r="E40" s="12">
        <v>0</v>
      </c>
      <c r="F40" s="12">
        <v>0.22343025600543687</v>
      </c>
      <c r="G40" s="12">
        <v>2.1079679336456891</v>
      </c>
      <c r="H40" s="12">
        <v>2.9331413188718045</v>
      </c>
      <c r="I40" s="12">
        <v>29.841079672497628</v>
      </c>
      <c r="J40" s="12">
        <v>0.51532464394644251</v>
      </c>
      <c r="K40" s="12">
        <v>0.46867033200792463</v>
      </c>
      <c r="L40" s="12">
        <v>1.0385843025078723E-2</v>
      </c>
      <c r="M40" s="13">
        <f t="shared" si="0"/>
        <v>36.1</v>
      </c>
    </row>
    <row r="41" spans="1:13" ht="15" customHeight="1" x14ac:dyDescent="0.25">
      <c r="A41" s="14"/>
      <c r="B41" s="15" t="s">
        <v>8</v>
      </c>
      <c r="C41" s="16">
        <v>0</v>
      </c>
      <c r="D41" s="16">
        <v>0</v>
      </c>
      <c r="E41" s="16">
        <v>0</v>
      </c>
      <c r="F41" s="16">
        <v>6.1892037674636247E-3</v>
      </c>
      <c r="G41" s="16">
        <v>5.8392463535891663E-2</v>
      </c>
      <c r="H41" s="16">
        <v>8.1250452046310373E-2</v>
      </c>
      <c r="I41" s="16">
        <v>0.82662270560935258</v>
      </c>
      <c r="J41" s="16">
        <v>1.4274920884943006E-2</v>
      </c>
      <c r="K41" s="16">
        <v>1.2982557673349712E-2</v>
      </c>
      <c r="L41" s="16">
        <v>2.8769648268916126E-4</v>
      </c>
      <c r="M41" s="17">
        <f t="shared" si="0"/>
        <v>1</v>
      </c>
    </row>
    <row r="42" spans="1:13" ht="15" customHeight="1" x14ac:dyDescent="0.25">
      <c r="A42" s="7" t="s">
        <v>33</v>
      </c>
      <c r="B42" s="8" t="s">
        <v>5</v>
      </c>
      <c r="C42" s="9">
        <v>25.4</v>
      </c>
      <c r="D42" s="9">
        <v>0</v>
      </c>
      <c r="E42" s="9">
        <v>0.1</v>
      </c>
      <c r="F42" s="9">
        <v>37.200000000000003</v>
      </c>
      <c r="G42" s="9">
        <v>142.19999999999999</v>
      </c>
      <c r="H42" s="9">
        <v>66.400000000000006</v>
      </c>
      <c r="I42" s="9">
        <v>717.50000000000011</v>
      </c>
      <c r="J42" s="9">
        <v>30.4</v>
      </c>
      <c r="K42" s="9">
        <v>126</v>
      </c>
      <c r="L42" s="9">
        <v>11.1</v>
      </c>
      <c r="M42" s="10">
        <f t="shared" si="0"/>
        <v>1156.3</v>
      </c>
    </row>
    <row r="43" spans="1:13" ht="15" customHeight="1" x14ac:dyDescent="0.25">
      <c r="A43" s="11" t="s">
        <v>34</v>
      </c>
      <c r="B43" s="8" t="s">
        <v>7</v>
      </c>
      <c r="C43" s="12">
        <v>0</v>
      </c>
      <c r="D43" s="12">
        <v>0</v>
      </c>
      <c r="E43" s="12">
        <v>0</v>
      </c>
      <c r="F43" s="12">
        <v>0.17574435423530438</v>
      </c>
      <c r="G43" s="12">
        <v>2.0572366250502974</v>
      </c>
      <c r="H43" s="12">
        <v>2.3654799811046132</v>
      </c>
      <c r="I43" s="12">
        <v>27.545554989054466</v>
      </c>
      <c r="J43" s="12">
        <v>0.32509214059539104</v>
      </c>
      <c r="K43" s="12">
        <v>0.12565221694141293</v>
      </c>
      <c r="L43" s="12">
        <v>5.2396930184654966E-3</v>
      </c>
      <c r="M43" s="13">
        <f t="shared" si="0"/>
        <v>32.599999999999945</v>
      </c>
    </row>
    <row r="44" spans="1:13" ht="15" customHeight="1" x14ac:dyDescent="0.25">
      <c r="A44" s="14"/>
      <c r="B44" s="15" t="s">
        <v>8</v>
      </c>
      <c r="C44" s="16">
        <v>0</v>
      </c>
      <c r="D44" s="16">
        <v>0</v>
      </c>
      <c r="E44" s="16">
        <v>0</v>
      </c>
      <c r="F44" s="16">
        <v>5.3909311115124137E-3</v>
      </c>
      <c r="G44" s="16">
        <v>6.3105417946328249E-2</v>
      </c>
      <c r="H44" s="16">
        <v>7.2560735616706049E-2</v>
      </c>
      <c r="I44" s="16">
        <v>0.84495567451087461</v>
      </c>
      <c r="J44" s="16">
        <v>9.9721515520058771E-3</v>
      </c>
      <c r="K44" s="16">
        <v>3.8543624828654339E-3</v>
      </c>
      <c r="L44" s="16">
        <v>1.6072677970753083E-4</v>
      </c>
      <c r="M44" s="17">
        <f t="shared" si="0"/>
        <v>1.0000000000000002</v>
      </c>
    </row>
    <row r="45" spans="1:13" ht="15" customHeight="1" x14ac:dyDescent="0.25">
      <c r="A45" s="7" t="s">
        <v>35</v>
      </c>
      <c r="B45" s="8" t="s">
        <v>5</v>
      </c>
      <c r="C45" s="9">
        <v>30.2</v>
      </c>
      <c r="D45" s="9">
        <v>0</v>
      </c>
      <c r="E45" s="9">
        <v>0.1</v>
      </c>
      <c r="F45" s="9">
        <v>31.7</v>
      </c>
      <c r="G45" s="9">
        <v>153.1</v>
      </c>
      <c r="H45" s="9">
        <v>56.400000000000006</v>
      </c>
      <c r="I45" s="9">
        <v>636.50000000000011</v>
      </c>
      <c r="J45" s="9">
        <v>26</v>
      </c>
      <c r="K45" s="9">
        <v>100.4</v>
      </c>
      <c r="L45" s="9">
        <v>9.5</v>
      </c>
      <c r="M45" s="10">
        <f t="shared" si="0"/>
        <v>1043.9000000000001</v>
      </c>
    </row>
    <row r="46" spans="1:13" ht="15" customHeight="1" x14ac:dyDescent="0.25">
      <c r="A46" s="11" t="s">
        <v>36</v>
      </c>
      <c r="B46" s="8" t="s">
        <v>7</v>
      </c>
      <c r="C46" s="12">
        <v>0</v>
      </c>
      <c r="D46" s="12">
        <v>0</v>
      </c>
      <c r="E46" s="12">
        <v>0</v>
      </c>
      <c r="F46" s="12">
        <v>0.1725808213924438</v>
      </c>
      <c r="G46" s="12">
        <v>3.1170833753564313</v>
      </c>
      <c r="H46" s="12">
        <v>1.8136559782327168</v>
      </c>
      <c r="I46" s="12">
        <v>23.430911752405592</v>
      </c>
      <c r="J46" s="12">
        <v>0.23926110432887882</v>
      </c>
      <c r="K46" s="12">
        <v>0.12242039722235631</v>
      </c>
      <c r="L46" s="12">
        <v>4.086571061616473E-3</v>
      </c>
      <c r="M46" s="13">
        <f t="shared" si="0"/>
        <v>28.900000000000034</v>
      </c>
    </row>
    <row r="47" spans="1:13" ht="15" customHeight="1" x14ac:dyDescent="0.25">
      <c r="A47" s="14"/>
      <c r="B47" s="15" t="s">
        <v>8</v>
      </c>
      <c r="C47" s="16">
        <v>0</v>
      </c>
      <c r="D47" s="16">
        <v>0</v>
      </c>
      <c r="E47" s="16">
        <v>0</v>
      </c>
      <c r="F47" s="16">
        <v>5.9716547194617157E-3</v>
      </c>
      <c r="G47" s="16">
        <v>0.10785755624070684</v>
      </c>
      <c r="H47" s="16">
        <v>6.2756262222585291E-2</v>
      </c>
      <c r="I47" s="16">
        <v>0.81075819212475997</v>
      </c>
      <c r="J47" s="16">
        <v>8.2789309456359362E-3</v>
      </c>
      <c r="K47" s="16">
        <v>4.235999903887757E-3</v>
      </c>
      <c r="L47" s="16">
        <v>1.4140384296250754E-4</v>
      </c>
      <c r="M47" s="17">
        <f t="shared" si="0"/>
        <v>1</v>
      </c>
    </row>
    <row r="48" spans="1:13" ht="15" customHeight="1" x14ac:dyDescent="0.25">
      <c r="A48" s="7" t="s">
        <v>37</v>
      </c>
      <c r="B48" s="8" t="s">
        <v>5</v>
      </c>
      <c r="C48" s="9">
        <v>23.7</v>
      </c>
      <c r="D48" s="9">
        <v>0</v>
      </c>
      <c r="E48" s="9">
        <v>0.1</v>
      </c>
      <c r="F48" s="9">
        <v>35</v>
      </c>
      <c r="G48" s="9">
        <v>116.5</v>
      </c>
      <c r="H48" s="9">
        <v>61.4</v>
      </c>
      <c r="I48" s="9">
        <v>686.2</v>
      </c>
      <c r="J48" s="9">
        <v>28.6</v>
      </c>
      <c r="K48" s="9">
        <v>120.5</v>
      </c>
      <c r="L48" s="9">
        <v>10.5</v>
      </c>
      <c r="M48" s="10">
        <f t="shared" si="0"/>
        <v>1082.5</v>
      </c>
    </row>
    <row r="49" spans="1:14" ht="15" customHeight="1" x14ac:dyDescent="0.25">
      <c r="A49" s="11" t="s">
        <v>38</v>
      </c>
      <c r="B49" s="8" t="s">
        <v>7</v>
      </c>
      <c r="C49" s="12">
        <v>0</v>
      </c>
      <c r="D49" s="12">
        <v>0</v>
      </c>
      <c r="E49" s="12">
        <v>0</v>
      </c>
      <c r="F49" s="12">
        <v>0.12926764298022242</v>
      </c>
      <c r="G49" s="12">
        <v>1.0700882030517747</v>
      </c>
      <c r="H49" s="12">
        <v>2.0611060600269937</v>
      </c>
      <c r="I49" s="12">
        <v>31.777054389259298</v>
      </c>
      <c r="J49" s="12">
        <v>9.8481907771002852E-2</v>
      </c>
      <c r="K49" s="12">
        <v>0.25974555296683022</v>
      </c>
      <c r="L49" s="12">
        <v>4.2562439438793565E-3</v>
      </c>
      <c r="M49" s="13">
        <f t="shared" si="0"/>
        <v>35.4</v>
      </c>
    </row>
    <row r="50" spans="1:14" ht="15" customHeight="1" x14ac:dyDescent="0.25">
      <c r="A50" s="14"/>
      <c r="B50" s="15" t="s">
        <v>8</v>
      </c>
      <c r="C50" s="16">
        <v>0</v>
      </c>
      <c r="D50" s="16">
        <v>0</v>
      </c>
      <c r="E50" s="16">
        <v>0</v>
      </c>
      <c r="F50" s="16">
        <v>3.6516283327746447E-3</v>
      </c>
      <c r="G50" s="16">
        <v>3.0228480312197024E-2</v>
      </c>
      <c r="H50" s="16">
        <v>5.8223335029011121E-2</v>
      </c>
      <c r="I50" s="16">
        <v>0.89765690365139261</v>
      </c>
      <c r="J50" s="16">
        <v>2.7819747957910411E-3</v>
      </c>
      <c r="K50" s="16">
        <v>7.337444999063001E-3</v>
      </c>
      <c r="L50" s="16">
        <v>1.2023287977060329E-4</v>
      </c>
      <c r="M50" s="17">
        <f t="shared" si="0"/>
        <v>1</v>
      </c>
    </row>
    <row r="51" spans="1:14" ht="15" customHeight="1" x14ac:dyDescent="0.25">
      <c r="A51" s="7" t="s">
        <v>39</v>
      </c>
      <c r="B51" s="8" t="s">
        <v>5</v>
      </c>
      <c r="C51" s="9">
        <v>25.2</v>
      </c>
      <c r="D51" s="9">
        <v>0</v>
      </c>
      <c r="E51" s="9">
        <v>0.1</v>
      </c>
      <c r="F51" s="9">
        <v>32.599999999999994</v>
      </c>
      <c r="G51" s="9">
        <v>119.69999999999999</v>
      </c>
      <c r="H51" s="9">
        <v>58.300000000000004</v>
      </c>
      <c r="I51" s="9">
        <v>653.69999999999993</v>
      </c>
      <c r="J51" s="9">
        <v>26.8</v>
      </c>
      <c r="K51" s="9">
        <v>102.89999999999999</v>
      </c>
      <c r="L51" s="9">
        <v>9.7999999999999989</v>
      </c>
      <c r="M51" s="10">
        <f t="shared" si="0"/>
        <v>1029.0999999999999</v>
      </c>
    </row>
    <row r="52" spans="1:14" ht="15" customHeight="1" x14ac:dyDescent="0.25">
      <c r="A52" s="11" t="s">
        <v>40</v>
      </c>
      <c r="B52" s="8" t="s">
        <v>7</v>
      </c>
      <c r="C52" s="12">
        <v>0</v>
      </c>
      <c r="D52" s="12">
        <v>0</v>
      </c>
      <c r="E52" s="12">
        <v>0</v>
      </c>
      <c r="F52" s="12">
        <v>0.1693843178841874</v>
      </c>
      <c r="G52" s="12">
        <v>-1.5060795560280198</v>
      </c>
      <c r="H52" s="12">
        <v>1.2581686742166056</v>
      </c>
      <c r="I52" s="12">
        <v>4.2631204685546207</v>
      </c>
      <c r="J52" s="12">
        <v>34.683157208837684</v>
      </c>
      <c r="K52" s="12">
        <v>3.7340581479837773</v>
      </c>
      <c r="L52" s="12">
        <v>-1.8092614489233494E-3</v>
      </c>
      <c r="M52" s="13">
        <f t="shared" si="0"/>
        <v>42.599999999999923</v>
      </c>
    </row>
    <row r="53" spans="1:14" ht="15" customHeight="1" x14ac:dyDescent="0.25">
      <c r="A53" s="14"/>
      <c r="B53" s="15" t="s">
        <v>8</v>
      </c>
      <c r="C53" s="16">
        <v>0</v>
      </c>
      <c r="D53" s="16">
        <v>0</v>
      </c>
      <c r="E53" s="16">
        <v>0</v>
      </c>
      <c r="F53" s="16">
        <v>3.9761576968119182E-3</v>
      </c>
      <c r="G53" s="16">
        <v>-3.5353980188451234E-2</v>
      </c>
      <c r="H53" s="16">
        <v>2.953447592057765E-2</v>
      </c>
      <c r="I53" s="16">
        <v>0.10007325043555465</v>
      </c>
      <c r="J53" s="16">
        <v>0.81415861992576866</v>
      </c>
      <c r="K53" s="16">
        <v>8.7653947135769572E-2</v>
      </c>
      <c r="L53" s="16">
        <v>-4.2470926031064613E-5</v>
      </c>
      <c r="M53" s="17">
        <f t="shared" si="0"/>
        <v>1</v>
      </c>
    </row>
    <row r="54" spans="1:14" ht="15" customHeight="1" x14ac:dyDescent="0.25">
      <c r="A54" s="7" t="s">
        <v>41</v>
      </c>
      <c r="B54" s="8" t="s">
        <v>5</v>
      </c>
      <c r="C54" s="9">
        <v>30.1</v>
      </c>
      <c r="D54" s="9">
        <v>0</v>
      </c>
      <c r="E54" s="9">
        <v>0.1</v>
      </c>
      <c r="F54" s="9">
        <v>28.9</v>
      </c>
      <c r="G54" s="9">
        <v>138.80000000000001</v>
      </c>
      <c r="H54" s="9">
        <v>51.2</v>
      </c>
      <c r="I54" s="9">
        <v>575.4</v>
      </c>
      <c r="J54" s="9">
        <v>23.6</v>
      </c>
      <c r="K54" s="9">
        <v>91.6</v>
      </c>
      <c r="L54" s="9">
        <v>8.6999999999999993</v>
      </c>
      <c r="M54" s="10">
        <f t="shared" si="0"/>
        <v>948.40000000000009</v>
      </c>
    </row>
    <row r="55" spans="1:14" ht="15" customHeight="1" x14ac:dyDescent="0.25">
      <c r="A55" s="11" t="s">
        <v>42</v>
      </c>
      <c r="B55" s="8" t="s">
        <v>7</v>
      </c>
      <c r="C55" s="12">
        <v>0</v>
      </c>
      <c r="D55" s="12">
        <v>0</v>
      </c>
      <c r="E55" s="12">
        <v>0</v>
      </c>
      <c r="F55" s="12">
        <v>0.17148513779331687</v>
      </c>
      <c r="G55" s="12">
        <v>0.35182603747756058</v>
      </c>
      <c r="H55" s="12">
        <v>1.3960802875312339</v>
      </c>
      <c r="I55" s="12">
        <v>5.8785976698948019</v>
      </c>
      <c r="J55" s="12">
        <v>39.960945184677591</v>
      </c>
      <c r="K55" s="12">
        <v>8.4405481452916078</v>
      </c>
      <c r="L55" s="12">
        <v>5.1753733387660539E-4</v>
      </c>
      <c r="M55" s="13">
        <f t="shared" si="0"/>
        <v>56.199999999999989</v>
      </c>
    </row>
    <row r="56" spans="1:14" ht="15" customHeight="1" x14ac:dyDescent="0.25">
      <c r="A56" s="14"/>
      <c r="B56" s="15" t="s">
        <v>8</v>
      </c>
      <c r="C56" s="16">
        <v>0</v>
      </c>
      <c r="D56" s="16">
        <v>0</v>
      </c>
      <c r="E56" s="16">
        <v>0</v>
      </c>
      <c r="F56" s="16">
        <v>3.0513369714113329E-3</v>
      </c>
      <c r="G56" s="16">
        <v>6.2602497771807944E-3</v>
      </c>
      <c r="H56" s="16">
        <v>2.4841286255004168E-2</v>
      </c>
      <c r="I56" s="16">
        <v>0.10460138202659792</v>
      </c>
      <c r="J56" s="16">
        <v>0.71104884670244839</v>
      </c>
      <c r="K56" s="16">
        <v>0.15018768941800018</v>
      </c>
      <c r="L56" s="16">
        <v>9.2088493572349729E-6</v>
      </c>
      <c r="M56" s="17">
        <f t="shared" si="0"/>
        <v>1</v>
      </c>
    </row>
    <row r="58" spans="1:14" ht="20.100000000000001" customHeight="1" x14ac:dyDescent="0.25">
      <c r="A58" s="18"/>
      <c r="B58" s="19" t="s">
        <v>43</v>
      </c>
      <c r="C58" s="20">
        <v>706.90000000000009</v>
      </c>
      <c r="D58" s="20">
        <v>0</v>
      </c>
      <c r="E58" s="20">
        <v>2.0000000000000004</v>
      </c>
      <c r="F58" s="20">
        <v>652.80000000000007</v>
      </c>
      <c r="G58" s="20">
        <v>2712.9</v>
      </c>
      <c r="H58" s="20">
        <v>1153.5999999999999</v>
      </c>
      <c r="I58" s="20">
        <v>12562.5</v>
      </c>
      <c r="J58" s="20">
        <v>530.6</v>
      </c>
      <c r="K58" s="20">
        <v>2046.2</v>
      </c>
      <c r="L58" s="20">
        <v>212.6</v>
      </c>
      <c r="M58" s="20">
        <f t="shared" ref="M58" si="1">M3+M6+M9+M12+M15+M18+M21+M24+M27+M30+M33+M36+M39+M42+M45+M48+M51+M54</f>
        <v>20580.099999999999</v>
      </c>
      <c r="N58" s="21">
        <f>SUM(C58:L58)</f>
        <v>20580.099999999999</v>
      </c>
    </row>
    <row r="59" spans="1:14" ht="20.100000000000001" customHeight="1" x14ac:dyDescent="0.25">
      <c r="A59" s="18"/>
      <c r="B59" s="19" t="s">
        <v>44</v>
      </c>
      <c r="C59" s="22">
        <v>0</v>
      </c>
      <c r="D59" s="22">
        <v>0</v>
      </c>
      <c r="E59" s="22">
        <v>0</v>
      </c>
      <c r="F59" s="22">
        <v>3.9842391588983013E-3</v>
      </c>
      <c r="G59" s="22">
        <v>6.3472474032322396E-2</v>
      </c>
      <c r="H59" s="22">
        <v>5.5656832530151461E-2</v>
      </c>
      <c r="I59" s="22">
        <v>0.76597381991783242</v>
      </c>
      <c r="J59" s="22">
        <v>9.2097861594171812E-2</v>
      </c>
      <c r="K59" s="22">
        <v>1.8699032944679408E-2</v>
      </c>
      <c r="L59" s="22">
        <v>1.1573982194448053E-4</v>
      </c>
      <c r="M59" s="22">
        <f t="shared" ref="M59" si="2">AVERAGE(M5,M8,M11,M14,M17,M20,M23,M26,M29,M32,M35,M38,M41,M44,M47,M50,M53,M56)</f>
        <v>1</v>
      </c>
      <c r="N59" s="23">
        <f>SUM(C59:L59)</f>
        <v>1.0000000000000002</v>
      </c>
    </row>
    <row r="60" spans="1:14" ht="20.100000000000001" customHeight="1" x14ac:dyDescent="0.25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1"/>
    </row>
    <row r="61" spans="1:14" s="33" customFormat="1" ht="20.100000000000001" customHeight="1" x14ac:dyDescent="0.25">
      <c r="A61" s="57" t="s">
        <v>2</v>
      </c>
      <c r="B61" s="58"/>
      <c r="C61" s="28">
        <v>1</v>
      </c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29">
        <v>8</v>
      </c>
      <c r="K61" s="29">
        <v>9</v>
      </c>
      <c r="L61" s="30">
        <v>10</v>
      </c>
      <c r="M61" s="31" t="s">
        <v>3</v>
      </c>
      <c r="N61" s="32"/>
    </row>
    <row r="62" spans="1:14" s="33" customFormat="1" ht="48" x14ac:dyDescent="0.25">
      <c r="A62" s="59" t="s">
        <v>45</v>
      </c>
      <c r="B62" s="60"/>
      <c r="C62" s="34" t="s">
        <v>46</v>
      </c>
      <c r="D62" s="35" t="s">
        <v>47</v>
      </c>
      <c r="E62" s="35" t="s">
        <v>48</v>
      </c>
      <c r="F62" s="35" t="s">
        <v>49</v>
      </c>
      <c r="G62" s="35" t="s">
        <v>50</v>
      </c>
      <c r="H62" s="35" t="s">
        <v>51</v>
      </c>
      <c r="I62" s="35" t="s">
        <v>52</v>
      </c>
      <c r="J62" s="35" t="s">
        <v>53</v>
      </c>
      <c r="K62" s="35" t="s">
        <v>54</v>
      </c>
      <c r="L62" s="36" t="s">
        <v>55</v>
      </c>
      <c r="M62" s="37"/>
      <c r="N62" s="32"/>
    </row>
    <row r="63" spans="1:14" ht="20.100000000000001" customHeight="1" x14ac:dyDescent="0.25">
      <c r="A63" s="71" t="s">
        <v>56</v>
      </c>
      <c r="B63" s="56"/>
      <c r="C63" s="38">
        <v>0</v>
      </c>
      <c r="D63" s="39">
        <v>0</v>
      </c>
      <c r="E63" s="39">
        <v>0</v>
      </c>
      <c r="F63" s="39">
        <v>4.1831922754907184E-3</v>
      </c>
      <c r="G63" s="39">
        <v>6.5582383425259447E-2</v>
      </c>
      <c r="H63" s="39">
        <v>5.7463665894208468E-2</v>
      </c>
      <c r="I63" s="39">
        <v>0.7753738369331018</v>
      </c>
      <c r="J63" s="39">
        <v>8.031938053397715E-2</v>
      </c>
      <c r="K63" s="39">
        <v>1.7041948009298268E-2</v>
      </c>
      <c r="L63" s="40">
        <v>1.2324866111256325E-4</v>
      </c>
      <c r="M63" s="41">
        <f t="shared" ref="M63" si="3">IF(M58&gt;0,(M$5*M3+M$8*M6+M$11*M9+M$14*M12+M$17*M15+M$20*M18+M$23*M21+M$26*M24+M$29*M27+M$32*M30+M$35*M33+M$38*M36+M$41*M39+M$44*M42+M$47*M45+M$50*M48+M$53*M51+M$56*M54)/M58,0)</f>
        <v>1</v>
      </c>
      <c r="N63" s="23">
        <f>SUM(C63:L63)</f>
        <v>1.0000876557324483</v>
      </c>
    </row>
  </sheetData>
  <sheetProtection algorithmName="SHA-512" hashValue="ix6N3i6QwCT8Ue0ogQZ9kMrbuAoJzJocc6h8FJyDKOpkpwJQGIGE8/sjAgSONB1GO0dWzGAWPvWWh1/wYany5Q==" saltValue="wl9NFucZn/VO1bz1Pb4h3A==" spinCount="100000" sheet="1" objects="1" scenarios="1"/>
  <mergeCells count="3">
    <mergeCell ref="A61:B61"/>
    <mergeCell ref="A62:B62"/>
    <mergeCell ref="A63:B63"/>
  </mergeCells>
  <conditionalFormatting sqref="C63:N63 C58:N60">
    <cfRule type="cellIs" dxfId="3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="120" zoomScaleNormal="120" workbookViewId="0">
      <selection activeCell="C15" sqref="C1:L1048576"/>
    </sheetView>
  </sheetViews>
  <sheetFormatPr baseColWidth="10" defaultColWidth="8.7109375" defaultRowHeight="15" customHeight="1" x14ac:dyDescent="0.25"/>
  <cols>
    <col min="1" max="1" width="13.7109375" style="42" customWidth="1"/>
    <col min="2" max="2" width="10.7109375" style="3" customWidth="1"/>
    <col min="3" max="3" width="9.28515625" style="3" bestFit="1" customWidth="1"/>
    <col min="4" max="16384" width="8.7109375" style="3"/>
  </cols>
  <sheetData>
    <row r="1" spans="1:13" ht="20.100000000000001" customHeight="1" x14ac:dyDescent="0.25">
      <c r="A1" s="1" t="s">
        <v>0</v>
      </c>
      <c r="B1" s="2">
        <f>[2]Input!B1</f>
        <v>2</v>
      </c>
      <c r="C1" s="2" t="s">
        <v>69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>
        <v>57.6</v>
      </c>
      <c r="D3" s="9">
        <v>0</v>
      </c>
      <c r="E3" s="9">
        <v>0.2</v>
      </c>
      <c r="F3" s="9">
        <v>48.8</v>
      </c>
      <c r="G3" s="9">
        <v>189.99999999999997</v>
      </c>
      <c r="H3" s="9">
        <v>87</v>
      </c>
      <c r="I3" s="9">
        <v>907.6</v>
      </c>
      <c r="J3" s="9">
        <v>0</v>
      </c>
      <c r="K3" s="9">
        <v>182</v>
      </c>
      <c r="L3" s="9">
        <v>14.600000000000001</v>
      </c>
      <c r="M3" s="10">
        <f t="shared" ref="M3:M56" si="0">SUM(C3:L3)</f>
        <v>1487.8</v>
      </c>
    </row>
    <row r="4" spans="1:13" ht="15" customHeight="1" x14ac:dyDescent="0.25">
      <c r="A4" s="11" t="s">
        <v>6</v>
      </c>
      <c r="B4" s="8" t="s">
        <v>7</v>
      </c>
      <c r="C4" s="12">
        <v>0</v>
      </c>
      <c r="D4" s="12">
        <v>0</v>
      </c>
      <c r="E4" s="12">
        <v>0</v>
      </c>
      <c r="F4" s="12">
        <v>0.28085458159888432</v>
      </c>
      <c r="G4" s="12">
        <v>5.2285117076199441</v>
      </c>
      <c r="H4" s="12">
        <v>5.2750941148816679</v>
      </c>
      <c r="I4" s="12">
        <v>68.302304037392403</v>
      </c>
      <c r="J4" s="12">
        <v>0</v>
      </c>
      <c r="K4" s="12">
        <v>0.50536900901808579</v>
      </c>
      <c r="L4" s="12">
        <v>7.8665494891321242E-3</v>
      </c>
      <c r="M4" s="13">
        <f t="shared" si="0"/>
        <v>79.600000000000122</v>
      </c>
    </row>
    <row r="5" spans="1:13" ht="15" customHeight="1" x14ac:dyDescent="0.25">
      <c r="A5" s="14"/>
      <c r="B5" s="15" t="s">
        <v>8</v>
      </c>
      <c r="C5" s="16">
        <v>0</v>
      </c>
      <c r="D5" s="16">
        <v>0</v>
      </c>
      <c r="E5" s="16">
        <v>0</v>
      </c>
      <c r="F5" s="16">
        <v>3.5283238894332149E-3</v>
      </c>
      <c r="G5" s="16">
        <v>6.5684820447486636E-2</v>
      </c>
      <c r="H5" s="16">
        <v>6.6270026568865076E-2</v>
      </c>
      <c r="I5" s="16">
        <v>0.85806914619839569</v>
      </c>
      <c r="J5" s="16">
        <v>0</v>
      </c>
      <c r="K5" s="16">
        <v>6.3488568972121231E-3</v>
      </c>
      <c r="L5" s="16">
        <v>9.8825998607187342E-5</v>
      </c>
      <c r="M5" s="17">
        <f t="shared" si="0"/>
        <v>1</v>
      </c>
    </row>
    <row r="6" spans="1:13" ht="15" customHeight="1" x14ac:dyDescent="0.25">
      <c r="A6" s="7" t="s">
        <v>9</v>
      </c>
      <c r="B6" s="8" t="s">
        <v>5</v>
      </c>
      <c r="C6" s="9">
        <v>62.199999999999996</v>
      </c>
      <c r="D6" s="9">
        <v>0</v>
      </c>
      <c r="E6" s="9">
        <v>0.1</v>
      </c>
      <c r="F6" s="9">
        <v>41.2</v>
      </c>
      <c r="G6" s="9">
        <v>171.4</v>
      </c>
      <c r="H6" s="9">
        <v>73.5</v>
      </c>
      <c r="I6" s="9">
        <v>769.39999999999986</v>
      </c>
      <c r="J6" s="9">
        <v>0</v>
      </c>
      <c r="K6" s="9">
        <v>167.60000000000002</v>
      </c>
      <c r="L6" s="9">
        <v>12.3</v>
      </c>
      <c r="M6" s="10">
        <f t="shared" si="0"/>
        <v>1297.6999999999996</v>
      </c>
    </row>
    <row r="7" spans="1:13" ht="15" customHeight="1" x14ac:dyDescent="0.25">
      <c r="A7" s="11" t="s">
        <v>10</v>
      </c>
      <c r="B7" s="8" t="s">
        <v>7</v>
      </c>
      <c r="C7" s="12">
        <v>0</v>
      </c>
      <c r="D7" s="12">
        <v>0</v>
      </c>
      <c r="E7" s="12">
        <v>0</v>
      </c>
      <c r="F7" s="12">
        <v>0.22773454623749601</v>
      </c>
      <c r="G7" s="12">
        <v>5.3855282330905467</v>
      </c>
      <c r="H7" s="12">
        <v>4.3025836756233815</v>
      </c>
      <c r="I7" s="12">
        <v>68.77337364108395</v>
      </c>
      <c r="J7" s="12">
        <v>0</v>
      </c>
      <c r="K7" s="12">
        <v>0.40451711678263536</v>
      </c>
      <c r="L7" s="12">
        <v>6.2627871817615421E-3</v>
      </c>
      <c r="M7" s="13">
        <f t="shared" si="0"/>
        <v>79.099999999999781</v>
      </c>
    </row>
    <row r="8" spans="1:13" ht="15" customHeight="1" x14ac:dyDescent="0.25">
      <c r="A8" s="14"/>
      <c r="B8" s="15" t="s">
        <v>8</v>
      </c>
      <c r="C8" s="16">
        <v>0</v>
      </c>
      <c r="D8" s="16">
        <v>0</v>
      </c>
      <c r="E8" s="16">
        <v>0</v>
      </c>
      <c r="F8" s="16">
        <v>2.8790713810050144E-3</v>
      </c>
      <c r="G8" s="16">
        <v>6.8085059836795969E-2</v>
      </c>
      <c r="H8" s="16">
        <v>5.439423104454353E-2</v>
      </c>
      <c r="I8" s="16">
        <v>0.86944846575327606</v>
      </c>
      <c r="J8" s="16">
        <v>0</v>
      </c>
      <c r="K8" s="16">
        <v>5.1139964195023573E-3</v>
      </c>
      <c r="L8" s="16">
        <v>7.9175564876884444E-5</v>
      </c>
      <c r="M8" s="17">
        <f t="shared" si="0"/>
        <v>0.99999999999999989</v>
      </c>
    </row>
    <row r="9" spans="1:13" ht="15" customHeight="1" x14ac:dyDescent="0.25">
      <c r="A9" s="7" t="s">
        <v>11</v>
      </c>
      <c r="B9" s="8" t="s">
        <v>5</v>
      </c>
      <c r="C9" s="9">
        <v>64.100000000000009</v>
      </c>
      <c r="D9" s="9">
        <v>0</v>
      </c>
      <c r="E9" s="9">
        <v>0.1</v>
      </c>
      <c r="F9" s="9">
        <v>31.1</v>
      </c>
      <c r="G9" s="9">
        <v>147.69999999999999</v>
      </c>
      <c r="H9" s="9">
        <v>55.5</v>
      </c>
      <c r="I9" s="9">
        <v>588.9</v>
      </c>
      <c r="J9" s="9">
        <v>0</v>
      </c>
      <c r="K9" s="9">
        <v>123.4</v>
      </c>
      <c r="L9" s="9">
        <v>9.2999999999999989</v>
      </c>
      <c r="M9" s="10">
        <f t="shared" si="0"/>
        <v>1020.0999999999999</v>
      </c>
    </row>
    <row r="10" spans="1:13" ht="15" customHeight="1" x14ac:dyDescent="0.25">
      <c r="A10" s="11" t="s">
        <v>12</v>
      </c>
      <c r="B10" s="8" t="s">
        <v>7</v>
      </c>
      <c r="C10" s="12">
        <v>0</v>
      </c>
      <c r="D10" s="12">
        <v>0</v>
      </c>
      <c r="E10" s="12">
        <v>0</v>
      </c>
      <c r="F10" s="12">
        <v>0.1394416276741488</v>
      </c>
      <c r="G10" s="12">
        <v>4.9119609914071782</v>
      </c>
      <c r="H10" s="12">
        <v>2.5799144281806008</v>
      </c>
      <c r="I10" s="12">
        <v>44.970842320411876</v>
      </c>
      <c r="J10" s="12">
        <v>0</v>
      </c>
      <c r="K10" s="12">
        <v>0.99371031774357732</v>
      </c>
      <c r="L10" s="12">
        <v>4.1303145826363519E-3</v>
      </c>
      <c r="M10" s="13">
        <f t="shared" si="0"/>
        <v>53.600000000000023</v>
      </c>
    </row>
    <row r="11" spans="1:13" ht="15" customHeight="1" x14ac:dyDescent="0.25">
      <c r="A11" s="14"/>
      <c r="B11" s="15" t="s">
        <v>8</v>
      </c>
      <c r="C11" s="16">
        <v>0</v>
      </c>
      <c r="D11" s="16">
        <v>0</v>
      </c>
      <c r="E11" s="16">
        <v>0</v>
      </c>
      <c r="F11" s="16">
        <v>2.6015229043684467E-3</v>
      </c>
      <c r="G11" s="16">
        <v>9.1641063272521944E-2</v>
      </c>
      <c r="H11" s="16">
        <v>4.8132731869041039E-2</v>
      </c>
      <c r="I11" s="16">
        <v>0.83900825224648989</v>
      </c>
      <c r="J11" s="16">
        <v>0</v>
      </c>
      <c r="K11" s="16">
        <v>1.8539371599693599E-2</v>
      </c>
      <c r="L11" s="16">
        <v>7.7058107885006531E-5</v>
      </c>
      <c r="M11" s="17">
        <f t="shared" si="0"/>
        <v>1</v>
      </c>
    </row>
    <row r="12" spans="1:13" ht="15" customHeight="1" x14ac:dyDescent="0.25">
      <c r="A12" s="7" t="s">
        <v>13</v>
      </c>
      <c r="B12" s="8" t="s">
        <v>5</v>
      </c>
      <c r="C12" s="9">
        <v>56.7</v>
      </c>
      <c r="D12" s="9">
        <v>0</v>
      </c>
      <c r="E12" s="9">
        <v>0.1</v>
      </c>
      <c r="F12" s="9">
        <v>42.7</v>
      </c>
      <c r="G12" s="9">
        <v>159.9</v>
      </c>
      <c r="H12" s="9">
        <v>76.199999999999989</v>
      </c>
      <c r="I12" s="9">
        <v>799.7</v>
      </c>
      <c r="J12" s="9">
        <v>0</v>
      </c>
      <c r="K12" s="9">
        <v>178.3</v>
      </c>
      <c r="L12" s="9">
        <v>12.799999999999999</v>
      </c>
      <c r="M12" s="10">
        <f t="shared" si="0"/>
        <v>1326.3999999999999</v>
      </c>
    </row>
    <row r="13" spans="1:13" ht="15" customHeight="1" x14ac:dyDescent="0.25">
      <c r="A13" s="11" t="s">
        <v>14</v>
      </c>
      <c r="B13" s="8" t="s">
        <v>7</v>
      </c>
      <c r="C13" s="12">
        <v>0</v>
      </c>
      <c r="D13" s="12">
        <v>0</v>
      </c>
      <c r="E13" s="12">
        <v>0</v>
      </c>
      <c r="F13" s="12">
        <v>0.23848641603998288</v>
      </c>
      <c r="G13" s="12">
        <v>3.8831084905522815</v>
      </c>
      <c r="H13" s="12">
        <v>4.6102706778290639</v>
      </c>
      <c r="I13" s="12">
        <v>71.368577063084942</v>
      </c>
      <c r="J13" s="12">
        <v>0</v>
      </c>
      <c r="K13" s="12">
        <v>0.69243468305981892</v>
      </c>
      <c r="L13" s="12">
        <v>7.1226694337265251E-3</v>
      </c>
      <c r="M13" s="13">
        <f t="shared" si="0"/>
        <v>80.799999999999812</v>
      </c>
    </row>
    <row r="14" spans="1:13" ht="15" customHeight="1" x14ac:dyDescent="0.25">
      <c r="A14" s="14"/>
      <c r="B14" s="15" t="s">
        <v>8</v>
      </c>
      <c r="C14" s="16">
        <v>0</v>
      </c>
      <c r="D14" s="16">
        <v>0</v>
      </c>
      <c r="E14" s="16">
        <v>0</v>
      </c>
      <c r="F14" s="16">
        <v>2.95156455495029E-3</v>
      </c>
      <c r="G14" s="16">
        <v>4.8058273397924386E-2</v>
      </c>
      <c r="H14" s="16">
        <v>5.7057805418676666E-2</v>
      </c>
      <c r="I14" s="16">
        <v>0.88327446860253844</v>
      </c>
      <c r="J14" s="16">
        <v>0</v>
      </c>
      <c r="K14" s="16">
        <v>8.5697361764829269E-3</v>
      </c>
      <c r="L14" s="16">
        <v>8.8151849427308687E-5</v>
      </c>
      <c r="M14" s="17">
        <f t="shared" si="0"/>
        <v>1</v>
      </c>
    </row>
    <row r="15" spans="1:13" ht="15" customHeight="1" x14ac:dyDescent="0.25">
      <c r="A15" s="7" t="s">
        <v>15</v>
      </c>
      <c r="B15" s="8" t="s">
        <v>5</v>
      </c>
      <c r="C15" s="9">
        <v>40.200000000000003</v>
      </c>
      <c r="D15" s="9">
        <v>0</v>
      </c>
      <c r="E15" s="9">
        <v>0.1</v>
      </c>
      <c r="F15" s="9">
        <v>36.299999999999997</v>
      </c>
      <c r="G15" s="9">
        <v>147.10000000000002</v>
      </c>
      <c r="H15" s="9">
        <v>64.800000000000011</v>
      </c>
      <c r="I15" s="9">
        <v>677.8</v>
      </c>
      <c r="J15" s="9">
        <v>0</v>
      </c>
      <c r="K15" s="9">
        <v>142.30000000000001</v>
      </c>
      <c r="L15" s="9">
        <v>10.9</v>
      </c>
      <c r="M15" s="10">
        <f t="shared" si="0"/>
        <v>1119.5</v>
      </c>
    </row>
    <row r="16" spans="1:13" ht="15" customHeight="1" x14ac:dyDescent="0.25">
      <c r="A16" s="11" t="s">
        <v>16</v>
      </c>
      <c r="B16" s="8" t="s">
        <v>7</v>
      </c>
      <c r="C16" s="12">
        <v>0</v>
      </c>
      <c r="D16" s="12">
        <v>0</v>
      </c>
      <c r="E16" s="12">
        <v>0</v>
      </c>
      <c r="F16" s="12">
        <v>0.16898492770211426</v>
      </c>
      <c r="G16" s="12">
        <v>3.5391677556165142</v>
      </c>
      <c r="H16" s="12">
        <v>3.2021496141829289</v>
      </c>
      <c r="I16" s="12">
        <v>49.484032543397767</v>
      </c>
      <c r="J16" s="12">
        <v>0</v>
      </c>
      <c r="K16" s="12">
        <v>0.40059708431679297</v>
      </c>
      <c r="L16" s="12">
        <v>5.0680747838880436E-3</v>
      </c>
      <c r="M16" s="13">
        <f t="shared" si="0"/>
        <v>56.800000000000004</v>
      </c>
    </row>
    <row r="17" spans="1:13" ht="15" customHeight="1" x14ac:dyDescent="0.25">
      <c r="A17" s="14"/>
      <c r="B17" s="15" t="s">
        <v>8</v>
      </c>
      <c r="C17" s="16">
        <v>0</v>
      </c>
      <c r="D17" s="16">
        <v>0</v>
      </c>
      <c r="E17" s="16">
        <v>0</v>
      </c>
      <c r="F17" s="16">
        <v>2.9750867553189129E-3</v>
      </c>
      <c r="G17" s="16">
        <v>6.2309291472121726E-2</v>
      </c>
      <c r="H17" s="16">
        <v>5.6375873489136065E-2</v>
      </c>
      <c r="I17" s="16">
        <v>0.87119775604573524</v>
      </c>
      <c r="J17" s="16">
        <v>0</v>
      </c>
      <c r="K17" s="16">
        <v>7.0527655689576222E-3</v>
      </c>
      <c r="L17" s="16">
        <v>8.9226668730423293E-5</v>
      </c>
      <c r="M17" s="17">
        <f t="shared" si="0"/>
        <v>1</v>
      </c>
    </row>
    <row r="18" spans="1:13" ht="15" customHeight="1" x14ac:dyDescent="0.25">
      <c r="A18" s="7" t="s">
        <v>17</v>
      </c>
      <c r="B18" s="8" t="s">
        <v>5</v>
      </c>
      <c r="C18" s="9">
        <v>67.599999999999994</v>
      </c>
      <c r="D18" s="9">
        <v>0</v>
      </c>
      <c r="E18" s="9">
        <v>0.1</v>
      </c>
      <c r="F18" s="9">
        <v>31.4</v>
      </c>
      <c r="G18" s="9">
        <v>149.19999999999999</v>
      </c>
      <c r="H18" s="9">
        <v>56.099999999999994</v>
      </c>
      <c r="I18" s="9">
        <v>595.1</v>
      </c>
      <c r="J18" s="9">
        <v>0</v>
      </c>
      <c r="K18" s="9">
        <v>124.79999999999998</v>
      </c>
      <c r="L18" s="9">
        <v>9.3999999999999986</v>
      </c>
      <c r="M18" s="10">
        <f t="shared" si="0"/>
        <v>1033.7</v>
      </c>
    </row>
    <row r="19" spans="1:13" ht="15" customHeight="1" x14ac:dyDescent="0.25">
      <c r="A19" s="11" t="s">
        <v>18</v>
      </c>
      <c r="B19" s="8" t="s">
        <v>7</v>
      </c>
      <c r="C19" s="12">
        <v>0</v>
      </c>
      <c r="D19" s="12">
        <v>0</v>
      </c>
      <c r="E19" s="12">
        <v>0</v>
      </c>
      <c r="F19" s="12">
        <v>0.13310658746786075</v>
      </c>
      <c r="G19" s="12">
        <v>4.4251850641715187</v>
      </c>
      <c r="H19" s="12">
        <v>2.3666444337521</v>
      </c>
      <c r="I19" s="12">
        <v>39.384295533356763</v>
      </c>
      <c r="J19" s="12">
        <v>0</v>
      </c>
      <c r="K19" s="12">
        <v>0.18707069476485572</v>
      </c>
      <c r="L19" s="12">
        <v>3.6976864869653348E-3</v>
      </c>
      <c r="M19" s="13">
        <f t="shared" si="0"/>
        <v>46.500000000000064</v>
      </c>
    </row>
    <row r="20" spans="1:13" ht="15" customHeight="1" x14ac:dyDescent="0.25">
      <c r="A20" s="14"/>
      <c r="B20" s="15" t="s">
        <v>8</v>
      </c>
      <c r="C20" s="16">
        <v>0</v>
      </c>
      <c r="D20" s="16">
        <v>0</v>
      </c>
      <c r="E20" s="16">
        <v>0</v>
      </c>
      <c r="F20" s="16">
        <v>2.8625072573733455E-3</v>
      </c>
      <c r="G20" s="16">
        <v>9.5165270197236834E-2</v>
      </c>
      <c r="H20" s="16">
        <v>5.0895579220475197E-2</v>
      </c>
      <c r="I20" s="16">
        <v>0.84697409749154218</v>
      </c>
      <c r="J20" s="16">
        <v>0</v>
      </c>
      <c r="K20" s="16">
        <v>4.0230256938678594E-3</v>
      </c>
      <c r="L20" s="16">
        <v>7.9520139504630745E-5</v>
      </c>
      <c r="M20" s="17">
        <f t="shared" si="0"/>
        <v>1</v>
      </c>
    </row>
    <row r="21" spans="1:13" ht="15" customHeight="1" x14ac:dyDescent="0.25">
      <c r="A21" s="7" t="s">
        <v>19</v>
      </c>
      <c r="B21" s="8" t="s">
        <v>5</v>
      </c>
      <c r="C21" s="9">
        <v>29.9</v>
      </c>
      <c r="D21" s="9">
        <v>0</v>
      </c>
      <c r="E21" s="9">
        <v>0.1</v>
      </c>
      <c r="F21" s="9">
        <v>34.200000000000003</v>
      </c>
      <c r="G21" s="9">
        <v>119.30000000000001</v>
      </c>
      <c r="H21" s="9">
        <v>60.900000000000006</v>
      </c>
      <c r="I21" s="9">
        <v>652</v>
      </c>
      <c r="J21" s="9">
        <v>0</v>
      </c>
      <c r="K21" s="9">
        <v>135.5</v>
      </c>
      <c r="L21" s="9">
        <v>10.3</v>
      </c>
      <c r="M21" s="10">
        <f t="shared" si="0"/>
        <v>1042.2</v>
      </c>
    </row>
    <row r="22" spans="1:13" ht="15" customHeight="1" x14ac:dyDescent="0.25">
      <c r="A22" s="11" t="s">
        <v>20</v>
      </c>
      <c r="B22" s="8" t="s">
        <v>7</v>
      </c>
      <c r="C22" s="12">
        <v>0</v>
      </c>
      <c r="D22" s="12">
        <v>0</v>
      </c>
      <c r="E22" s="12">
        <v>0</v>
      </c>
      <c r="F22" s="12">
        <v>0.15608351234335949</v>
      </c>
      <c r="G22" s="12">
        <v>1.8440844677952057</v>
      </c>
      <c r="H22" s="12">
        <v>2.8993615816484635</v>
      </c>
      <c r="I22" s="12">
        <v>50.103820252223485</v>
      </c>
      <c r="J22" s="12">
        <v>0</v>
      </c>
      <c r="K22" s="12">
        <v>1.2926382487683732</v>
      </c>
      <c r="L22" s="12">
        <v>4.0119372211222526E-3</v>
      </c>
      <c r="M22" s="13">
        <f t="shared" si="0"/>
        <v>56.300000000000011</v>
      </c>
    </row>
    <row r="23" spans="1:13" ht="15" customHeight="1" x14ac:dyDescent="0.25">
      <c r="A23" s="14"/>
      <c r="B23" s="15" t="s">
        <v>8</v>
      </c>
      <c r="C23" s="16">
        <v>0</v>
      </c>
      <c r="D23" s="16">
        <v>0</v>
      </c>
      <c r="E23" s="16">
        <v>0</v>
      </c>
      <c r="F23" s="16">
        <v>2.7723536828305408E-3</v>
      </c>
      <c r="G23" s="16">
        <v>3.2754608664213238E-2</v>
      </c>
      <c r="H23" s="16">
        <v>5.1498429514182292E-2</v>
      </c>
      <c r="I23" s="16">
        <v>0.88994352135388055</v>
      </c>
      <c r="J23" s="16">
        <v>0</v>
      </c>
      <c r="K23" s="16">
        <v>2.295982679872776E-2</v>
      </c>
      <c r="L23" s="16">
        <v>7.1259986165581735E-5</v>
      </c>
      <c r="M23" s="17">
        <f t="shared" si="0"/>
        <v>0.99999999999999989</v>
      </c>
    </row>
    <row r="24" spans="1:13" ht="15" customHeight="1" x14ac:dyDescent="0.25">
      <c r="A24" s="7" t="s">
        <v>21</v>
      </c>
      <c r="B24" s="8" t="s">
        <v>5</v>
      </c>
      <c r="C24" s="9">
        <v>40.200000000000003</v>
      </c>
      <c r="D24" s="9">
        <v>0</v>
      </c>
      <c r="E24" s="9">
        <v>0.1</v>
      </c>
      <c r="F24" s="9">
        <v>36.299999999999997</v>
      </c>
      <c r="G24" s="9">
        <v>147.10000000000002</v>
      </c>
      <c r="H24" s="9">
        <v>64.800000000000011</v>
      </c>
      <c r="I24" s="9">
        <v>677.8</v>
      </c>
      <c r="J24" s="9">
        <v>0</v>
      </c>
      <c r="K24" s="9">
        <v>142.30000000000001</v>
      </c>
      <c r="L24" s="9">
        <v>10.9</v>
      </c>
      <c r="M24" s="10">
        <f t="shared" si="0"/>
        <v>1119.5</v>
      </c>
    </row>
    <row r="25" spans="1:13" ht="15" customHeight="1" x14ac:dyDescent="0.25">
      <c r="A25" s="11" t="s">
        <v>22</v>
      </c>
      <c r="B25" s="8" t="s">
        <v>7</v>
      </c>
      <c r="C25" s="12">
        <v>0</v>
      </c>
      <c r="D25" s="12">
        <v>0</v>
      </c>
      <c r="E25" s="12">
        <v>0</v>
      </c>
      <c r="F25" s="12">
        <v>0.16898492770211426</v>
      </c>
      <c r="G25" s="12">
        <v>3.5391677556165142</v>
      </c>
      <c r="H25" s="12">
        <v>3.2021496141829289</v>
      </c>
      <c r="I25" s="12">
        <v>49.484032543397767</v>
      </c>
      <c r="J25" s="12">
        <v>0</v>
      </c>
      <c r="K25" s="12">
        <v>0.40059708431679297</v>
      </c>
      <c r="L25" s="12">
        <v>5.0680747838880436E-3</v>
      </c>
      <c r="M25" s="13">
        <f t="shared" si="0"/>
        <v>56.800000000000004</v>
      </c>
    </row>
    <row r="26" spans="1:13" ht="15" customHeight="1" x14ac:dyDescent="0.25">
      <c r="A26" s="14"/>
      <c r="B26" s="15" t="s">
        <v>8</v>
      </c>
      <c r="C26" s="16">
        <v>0</v>
      </c>
      <c r="D26" s="16">
        <v>0</v>
      </c>
      <c r="E26" s="16">
        <v>0</v>
      </c>
      <c r="F26" s="16">
        <v>2.9750867553189129E-3</v>
      </c>
      <c r="G26" s="16">
        <v>6.2309291472121726E-2</v>
      </c>
      <c r="H26" s="16">
        <v>5.6375873489136065E-2</v>
      </c>
      <c r="I26" s="16">
        <v>0.87119775604573524</v>
      </c>
      <c r="J26" s="16">
        <v>0</v>
      </c>
      <c r="K26" s="16">
        <v>7.0527655689576222E-3</v>
      </c>
      <c r="L26" s="16">
        <v>8.9226668730423293E-5</v>
      </c>
      <c r="M26" s="17">
        <f t="shared" si="0"/>
        <v>1</v>
      </c>
    </row>
    <row r="27" spans="1:13" ht="15" customHeight="1" x14ac:dyDescent="0.25">
      <c r="A27" s="7" t="s">
        <v>23</v>
      </c>
      <c r="B27" s="8" t="s">
        <v>5</v>
      </c>
      <c r="C27" s="9">
        <v>55.6</v>
      </c>
      <c r="D27" s="9">
        <v>0</v>
      </c>
      <c r="E27" s="9">
        <v>0.1</v>
      </c>
      <c r="F27" s="9">
        <v>28.5</v>
      </c>
      <c r="G27" s="9">
        <v>135</v>
      </c>
      <c r="H27" s="9">
        <v>51</v>
      </c>
      <c r="I27" s="9">
        <v>536.6</v>
      </c>
      <c r="J27" s="9">
        <v>0</v>
      </c>
      <c r="K27" s="9">
        <v>113.4</v>
      </c>
      <c r="L27" s="9">
        <v>8.6</v>
      </c>
      <c r="M27" s="10">
        <f t="shared" si="0"/>
        <v>928.8</v>
      </c>
    </row>
    <row r="28" spans="1:13" ht="15" customHeight="1" x14ac:dyDescent="0.25">
      <c r="A28" s="11" t="s">
        <v>24</v>
      </c>
      <c r="B28" s="8" t="s">
        <v>7</v>
      </c>
      <c r="C28" s="12">
        <v>0</v>
      </c>
      <c r="D28" s="12">
        <v>0</v>
      </c>
      <c r="E28" s="12">
        <v>0</v>
      </c>
      <c r="F28" s="12">
        <v>0.1196449283096328</v>
      </c>
      <c r="G28" s="12">
        <v>3.772702964926463</v>
      </c>
      <c r="H28" s="12">
        <v>2.0065341785895043</v>
      </c>
      <c r="I28" s="12">
        <v>34.184718125120554</v>
      </c>
      <c r="J28" s="12">
        <v>0</v>
      </c>
      <c r="K28" s="12">
        <v>0.71269923569084526</v>
      </c>
      <c r="L28" s="12">
        <v>3.7005673631007596E-3</v>
      </c>
      <c r="M28" s="13">
        <f t="shared" si="0"/>
        <v>40.800000000000097</v>
      </c>
    </row>
    <row r="29" spans="1:13" ht="15" customHeight="1" x14ac:dyDescent="0.25">
      <c r="A29" s="14"/>
      <c r="B29" s="15" t="s">
        <v>8</v>
      </c>
      <c r="C29" s="16">
        <v>0</v>
      </c>
      <c r="D29" s="16">
        <v>0</v>
      </c>
      <c r="E29" s="16">
        <v>0</v>
      </c>
      <c r="F29" s="16">
        <v>2.9324737330792285E-3</v>
      </c>
      <c r="G29" s="16">
        <v>9.2468209924667991E-2</v>
      </c>
      <c r="H29" s="16">
        <v>4.9179759279154404E-2</v>
      </c>
      <c r="I29" s="16">
        <v>0.83786073836079589</v>
      </c>
      <c r="J29" s="16">
        <v>0</v>
      </c>
      <c r="K29" s="16">
        <v>1.74681185218344E-2</v>
      </c>
      <c r="L29" s="16">
        <v>9.070018046815566E-5</v>
      </c>
      <c r="M29" s="17">
        <f t="shared" si="0"/>
        <v>1</v>
      </c>
    </row>
    <row r="30" spans="1:13" ht="15" customHeight="1" x14ac:dyDescent="0.25">
      <c r="A30" s="7" t="s">
        <v>25</v>
      </c>
      <c r="B30" s="8" t="s">
        <v>5</v>
      </c>
      <c r="C30" s="9">
        <v>14</v>
      </c>
      <c r="D30" s="9">
        <v>0</v>
      </c>
      <c r="E30" s="9">
        <v>0.2</v>
      </c>
      <c r="F30" s="9">
        <v>49.8</v>
      </c>
      <c r="G30" s="9">
        <v>215.1</v>
      </c>
      <c r="H30" s="9">
        <v>95.4</v>
      </c>
      <c r="I30" s="9">
        <v>985</v>
      </c>
      <c r="J30" s="9">
        <v>0</v>
      </c>
      <c r="K30" s="9">
        <v>197.6</v>
      </c>
      <c r="L30" s="9">
        <v>16.100000000000001</v>
      </c>
      <c r="M30" s="10">
        <f t="shared" si="0"/>
        <v>1573.1999999999998</v>
      </c>
    </row>
    <row r="31" spans="1:13" ht="15" customHeight="1" x14ac:dyDescent="0.25">
      <c r="A31" s="11" t="s">
        <v>26</v>
      </c>
      <c r="B31" s="8" t="s">
        <v>7</v>
      </c>
      <c r="C31" s="12">
        <v>0</v>
      </c>
      <c r="D31" s="12">
        <v>0</v>
      </c>
      <c r="E31" s="12">
        <v>0</v>
      </c>
      <c r="F31" s="12">
        <v>0.25081305721600256</v>
      </c>
      <c r="G31" s="12">
        <v>3.3930072649824243</v>
      </c>
      <c r="H31" s="12">
        <v>3.5830607797359448</v>
      </c>
      <c r="I31" s="12">
        <v>22.988237636095835</v>
      </c>
      <c r="J31" s="12">
        <v>0</v>
      </c>
      <c r="K31" s="12">
        <v>0.86351562860779651</v>
      </c>
      <c r="L31" s="12">
        <v>2.1365633361874359E-2</v>
      </c>
      <c r="M31" s="13">
        <f t="shared" si="0"/>
        <v>31.099999999999877</v>
      </c>
    </row>
    <row r="32" spans="1:13" ht="15" customHeight="1" x14ac:dyDescent="0.25">
      <c r="A32" s="14"/>
      <c r="B32" s="15" t="s">
        <v>8</v>
      </c>
      <c r="C32" s="16">
        <v>0</v>
      </c>
      <c r="D32" s="16">
        <v>0</v>
      </c>
      <c r="E32" s="16">
        <v>0</v>
      </c>
      <c r="F32" s="16">
        <v>8.0647285278457725E-3</v>
      </c>
      <c r="G32" s="16">
        <v>0.10909991205731311</v>
      </c>
      <c r="H32" s="16">
        <v>0.11521095754778003</v>
      </c>
      <c r="I32" s="16">
        <v>0.73917162817028703</v>
      </c>
      <c r="J32" s="16">
        <v>0</v>
      </c>
      <c r="K32" s="16">
        <v>2.7765775839479097E-2</v>
      </c>
      <c r="L32" s="16">
        <v>6.8699785729499818E-4</v>
      </c>
      <c r="M32" s="17">
        <f t="shared" si="0"/>
        <v>1</v>
      </c>
    </row>
    <row r="33" spans="1:13" ht="15" customHeight="1" x14ac:dyDescent="0.25">
      <c r="A33" s="7" t="s">
        <v>27</v>
      </c>
      <c r="B33" s="8" t="s">
        <v>5</v>
      </c>
      <c r="C33" s="9">
        <v>16.2</v>
      </c>
      <c r="D33" s="9">
        <v>0</v>
      </c>
      <c r="E33" s="9">
        <v>0.2</v>
      </c>
      <c r="F33" s="9">
        <v>42.4</v>
      </c>
      <c r="G33" s="9">
        <v>194.3</v>
      </c>
      <c r="H33" s="9">
        <v>81</v>
      </c>
      <c r="I33" s="9">
        <v>835.10000000000014</v>
      </c>
      <c r="J33" s="9">
        <v>0</v>
      </c>
      <c r="K33" s="9">
        <v>186.2</v>
      </c>
      <c r="L33" s="9">
        <v>13.7</v>
      </c>
      <c r="M33" s="10">
        <f t="shared" si="0"/>
        <v>1369.1000000000004</v>
      </c>
    </row>
    <row r="34" spans="1:13" ht="15" customHeight="1" x14ac:dyDescent="0.25">
      <c r="A34" s="11" t="s">
        <v>28</v>
      </c>
      <c r="B34" s="8" t="s">
        <v>7</v>
      </c>
      <c r="C34" s="12">
        <v>0</v>
      </c>
      <c r="D34" s="12">
        <v>0</v>
      </c>
      <c r="E34" s="12">
        <v>0</v>
      </c>
      <c r="F34" s="12">
        <v>0.21457220531934196</v>
      </c>
      <c r="G34" s="12">
        <v>3.572891434643509</v>
      </c>
      <c r="H34" s="12">
        <v>3.0130738111311643</v>
      </c>
      <c r="I34" s="12">
        <v>21.972965147667637</v>
      </c>
      <c r="J34" s="12">
        <v>0</v>
      </c>
      <c r="K34" s="12">
        <v>1.0139246711284464</v>
      </c>
      <c r="L34" s="12">
        <v>1.2572730109983832E-2</v>
      </c>
      <c r="M34" s="13">
        <f t="shared" si="0"/>
        <v>29.800000000000082</v>
      </c>
    </row>
    <row r="35" spans="1:13" ht="15" customHeight="1" x14ac:dyDescent="0.25">
      <c r="A35" s="14"/>
      <c r="B35" s="15" t="s">
        <v>8</v>
      </c>
      <c r="C35" s="16">
        <v>0</v>
      </c>
      <c r="D35" s="16">
        <v>0</v>
      </c>
      <c r="E35" s="16">
        <v>0</v>
      </c>
      <c r="F35" s="16">
        <v>7.2004095744745422E-3</v>
      </c>
      <c r="G35" s="16">
        <v>0.11989568572629192</v>
      </c>
      <c r="H35" s="16">
        <v>0.10110985943393141</v>
      </c>
      <c r="I35" s="16">
        <v>0.73734782374723407</v>
      </c>
      <c r="J35" s="16">
        <v>0</v>
      </c>
      <c r="K35" s="16">
        <v>3.4024317823102133E-2</v>
      </c>
      <c r="L35" s="16">
        <v>4.2190369496589923E-4</v>
      </c>
      <c r="M35" s="17">
        <f t="shared" si="0"/>
        <v>0.99999999999999989</v>
      </c>
    </row>
    <row r="36" spans="1:13" ht="15" customHeight="1" x14ac:dyDescent="0.25">
      <c r="A36" s="7" t="s">
        <v>29</v>
      </c>
      <c r="B36" s="8" t="s">
        <v>5</v>
      </c>
      <c r="C36" s="9">
        <v>20</v>
      </c>
      <c r="D36" s="9">
        <v>0</v>
      </c>
      <c r="E36" s="9">
        <v>0.1</v>
      </c>
      <c r="F36" s="9">
        <v>31.6</v>
      </c>
      <c r="G36" s="9">
        <v>175</v>
      </c>
      <c r="H36" s="9">
        <v>60.3</v>
      </c>
      <c r="I36" s="9">
        <v>671</v>
      </c>
      <c r="J36" s="9">
        <v>0</v>
      </c>
      <c r="K36" s="9">
        <v>134.4</v>
      </c>
      <c r="L36" s="9">
        <v>10.200000000000001</v>
      </c>
      <c r="M36" s="10">
        <f t="shared" si="0"/>
        <v>1102.6000000000001</v>
      </c>
    </row>
    <row r="37" spans="1:13" ht="15" customHeight="1" x14ac:dyDescent="0.25">
      <c r="A37" s="11" t="s">
        <v>30</v>
      </c>
      <c r="B37" s="8" t="s">
        <v>7</v>
      </c>
      <c r="C37" s="12">
        <v>0</v>
      </c>
      <c r="D37" s="12">
        <v>0</v>
      </c>
      <c r="E37" s="12">
        <v>0</v>
      </c>
      <c r="F37" s="12">
        <v>8.1720254929941838E-2</v>
      </c>
      <c r="G37" s="12">
        <v>4.2105371848670332</v>
      </c>
      <c r="H37" s="12">
        <v>1.914859958293448</v>
      </c>
      <c r="I37" s="12">
        <v>18.012728480278511</v>
      </c>
      <c r="J37" s="12">
        <v>0</v>
      </c>
      <c r="K37" s="12">
        <v>0.57628568412884995</v>
      </c>
      <c r="L37" s="12">
        <v>3.8684375022521866E-3</v>
      </c>
      <c r="M37" s="13">
        <f t="shared" si="0"/>
        <v>24.800000000000036</v>
      </c>
    </row>
    <row r="38" spans="1:13" ht="15" customHeight="1" x14ac:dyDescent="0.25">
      <c r="A38" s="14"/>
      <c r="B38" s="15" t="s">
        <v>8</v>
      </c>
      <c r="C38" s="16">
        <v>0</v>
      </c>
      <c r="D38" s="16">
        <v>0</v>
      </c>
      <c r="E38" s="16">
        <v>0</v>
      </c>
      <c r="F38" s="16">
        <v>3.2951715697557143E-3</v>
      </c>
      <c r="G38" s="16">
        <v>0.16977972519625109</v>
      </c>
      <c r="H38" s="16">
        <v>7.7212095092477631E-2</v>
      </c>
      <c r="I38" s="16">
        <v>0.72631969678542274</v>
      </c>
      <c r="J38" s="16">
        <v>0</v>
      </c>
      <c r="K38" s="16">
        <v>2.3237325972937463E-2</v>
      </c>
      <c r="L38" s="16">
        <v>1.5598538315532987E-4</v>
      </c>
      <c r="M38" s="17">
        <f t="shared" si="0"/>
        <v>0.99999999999999989</v>
      </c>
    </row>
    <row r="39" spans="1:13" ht="15" customHeight="1" x14ac:dyDescent="0.25">
      <c r="A39" s="7" t="s">
        <v>31</v>
      </c>
      <c r="B39" s="8" t="s">
        <v>5</v>
      </c>
      <c r="C39" s="9">
        <v>13.7</v>
      </c>
      <c r="D39" s="9">
        <v>0</v>
      </c>
      <c r="E39" s="9">
        <v>0.2</v>
      </c>
      <c r="F39" s="9">
        <v>43.9</v>
      </c>
      <c r="G39" s="9">
        <v>183.2</v>
      </c>
      <c r="H39" s="9">
        <v>84</v>
      </c>
      <c r="I39" s="9">
        <v>865.99999999999989</v>
      </c>
      <c r="J39" s="9">
        <v>0</v>
      </c>
      <c r="K39" s="9">
        <v>178</v>
      </c>
      <c r="L39" s="9">
        <v>14.200000000000001</v>
      </c>
      <c r="M39" s="10">
        <f t="shared" si="0"/>
        <v>1383.2</v>
      </c>
    </row>
    <row r="40" spans="1:13" ht="15" customHeight="1" x14ac:dyDescent="0.25">
      <c r="A40" s="11" t="s">
        <v>32</v>
      </c>
      <c r="B40" s="8" t="s">
        <v>7</v>
      </c>
      <c r="C40" s="12">
        <v>0</v>
      </c>
      <c r="D40" s="12">
        <v>0</v>
      </c>
      <c r="E40" s="12">
        <v>0</v>
      </c>
      <c r="F40" s="12">
        <v>0.20041578191212572</v>
      </c>
      <c r="G40" s="12">
        <v>2.3969793151219232</v>
      </c>
      <c r="H40" s="12">
        <v>3.0546310278150912</v>
      </c>
      <c r="I40" s="12">
        <v>24.976407209417196</v>
      </c>
      <c r="J40" s="12">
        <v>0</v>
      </c>
      <c r="K40" s="12">
        <v>0.55704962635622479</v>
      </c>
      <c r="L40" s="12">
        <v>1.4517039377423435E-2</v>
      </c>
      <c r="M40" s="13">
        <f t="shared" si="0"/>
        <v>31.199999999999985</v>
      </c>
    </row>
    <row r="41" spans="1:13" ht="15" customHeight="1" x14ac:dyDescent="0.25">
      <c r="A41" s="14"/>
      <c r="B41" s="15" t="s">
        <v>8</v>
      </c>
      <c r="C41" s="16">
        <v>0</v>
      </c>
      <c r="D41" s="16">
        <v>0</v>
      </c>
      <c r="E41" s="16">
        <v>0</v>
      </c>
      <c r="F41" s="16">
        <v>6.4235827535937765E-3</v>
      </c>
      <c r="G41" s="16">
        <v>7.6826260100061675E-2</v>
      </c>
      <c r="H41" s="16">
        <v>9.7904840635099119E-2</v>
      </c>
      <c r="I41" s="16">
        <v>0.80052587209670545</v>
      </c>
      <c r="J41" s="16">
        <v>0</v>
      </c>
      <c r="K41" s="16">
        <v>1.785415469090465E-2</v>
      </c>
      <c r="L41" s="16">
        <v>4.6528972363536671E-4</v>
      </c>
      <c r="M41" s="17">
        <f t="shared" si="0"/>
        <v>1</v>
      </c>
    </row>
    <row r="42" spans="1:13" ht="15" customHeight="1" x14ac:dyDescent="0.25">
      <c r="A42" s="7" t="s">
        <v>33</v>
      </c>
      <c r="B42" s="8" t="s">
        <v>5</v>
      </c>
      <c r="C42" s="9">
        <v>15.6</v>
      </c>
      <c r="D42" s="9">
        <v>0</v>
      </c>
      <c r="E42" s="9">
        <v>0.1</v>
      </c>
      <c r="F42" s="9">
        <v>36.799999999999997</v>
      </c>
      <c r="G42" s="9">
        <v>165.10000000000002</v>
      </c>
      <c r="H42" s="9">
        <v>70.5</v>
      </c>
      <c r="I42" s="9">
        <v>732.9</v>
      </c>
      <c r="J42" s="9">
        <v>0</v>
      </c>
      <c r="K42" s="9">
        <v>164.09999999999997</v>
      </c>
      <c r="L42" s="9">
        <v>11.9</v>
      </c>
      <c r="M42" s="10">
        <f t="shared" si="0"/>
        <v>1197</v>
      </c>
    </row>
    <row r="43" spans="1:13" ht="15" customHeight="1" x14ac:dyDescent="0.25">
      <c r="A43" s="11" t="s">
        <v>34</v>
      </c>
      <c r="B43" s="8" t="s">
        <v>7</v>
      </c>
      <c r="C43" s="12">
        <v>0</v>
      </c>
      <c r="D43" s="12">
        <v>0</v>
      </c>
      <c r="E43" s="12">
        <v>0</v>
      </c>
      <c r="F43" s="12">
        <v>0.16204712248266206</v>
      </c>
      <c r="G43" s="12">
        <v>2.5105043208086464</v>
      </c>
      <c r="H43" s="12">
        <v>2.4305651324776818</v>
      </c>
      <c r="I43" s="12">
        <v>21.642003320652382</v>
      </c>
      <c r="J43" s="12">
        <v>0</v>
      </c>
      <c r="K43" s="12">
        <v>0.34670888164296443</v>
      </c>
      <c r="L43" s="12">
        <v>8.1712219356666616E-3</v>
      </c>
      <c r="M43" s="13">
        <f t="shared" si="0"/>
        <v>27.1</v>
      </c>
    </row>
    <row r="44" spans="1:13" ht="15" customHeight="1" x14ac:dyDescent="0.25">
      <c r="A44" s="14"/>
      <c r="B44" s="15" t="s">
        <v>8</v>
      </c>
      <c r="C44" s="16">
        <v>0</v>
      </c>
      <c r="D44" s="16">
        <v>0</v>
      </c>
      <c r="E44" s="16">
        <v>0</v>
      </c>
      <c r="F44" s="16">
        <v>5.9795986155963855E-3</v>
      </c>
      <c r="G44" s="16">
        <v>9.2638535823197282E-2</v>
      </c>
      <c r="H44" s="16">
        <v>8.9688750275929208E-2</v>
      </c>
      <c r="I44" s="16">
        <v>0.79859790851115797</v>
      </c>
      <c r="J44" s="16">
        <v>0</v>
      </c>
      <c r="K44" s="16">
        <v>1.2793685669482082E-2</v>
      </c>
      <c r="L44" s="16">
        <v>3.0152110463714619E-4</v>
      </c>
      <c r="M44" s="17">
        <f t="shared" si="0"/>
        <v>1.0000000000000002</v>
      </c>
    </row>
    <row r="45" spans="1:13" ht="15" customHeight="1" x14ac:dyDescent="0.25">
      <c r="A45" s="7" t="s">
        <v>35</v>
      </c>
      <c r="B45" s="8" t="s">
        <v>5</v>
      </c>
      <c r="C45" s="9">
        <v>20.2</v>
      </c>
      <c r="D45" s="9">
        <v>0</v>
      </c>
      <c r="E45" s="9">
        <v>0.1</v>
      </c>
      <c r="F45" s="9">
        <v>31.700000000000003</v>
      </c>
      <c r="G45" s="9">
        <v>175.3</v>
      </c>
      <c r="H45" s="9">
        <v>60.6</v>
      </c>
      <c r="I45" s="9">
        <v>673.69999999999993</v>
      </c>
      <c r="J45" s="9">
        <v>0</v>
      </c>
      <c r="K45" s="9">
        <v>134.80000000000001</v>
      </c>
      <c r="L45" s="9">
        <v>10.3</v>
      </c>
      <c r="M45" s="10">
        <f t="shared" si="0"/>
        <v>1106.6999999999998</v>
      </c>
    </row>
    <row r="46" spans="1:13" ht="15" customHeight="1" x14ac:dyDescent="0.25">
      <c r="A46" s="11" t="s">
        <v>36</v>
      </c>
      <c r="B46" s="8" t="s">
        <v>7</v>
      </c>
      <c r="C46" s="12">
        <v>0</v>
      </c>
      <c r="D46" s="12">
        <v>0</v>
      </c>
      <c r="E46" s="12">
        <v>0</v>
      </c>
      <c r="F46" s="12">
        <v>8.2712688724292605E-2</v>
      </c>
      <c r="G46" s="12">
        <v>4.433939446979962</v>
      </c>
      <c r="H46" s="12">
        <v>2.0084846160416774</v>
      </c>
      <c r="I46" s="12">
        <v>18.819790007529111</v>
      </c>
      <c r="J46" s="12">
        <v>0</v>
      </c>
      <c r="K46" s="12">
        <v>0.34989805138902419</v>
      </c>
      <c r="L46" s="12">
        <v>5.1751893359726076E-3</v>
      </c>
      <c r="M46" s="13">
        <f t="shared" si="0"/>
        <v>25.700000000000038</v>
      </c>
    </row>
    <row r="47" spans="1:13" ht="15" customHeight="1" x14ac:dyDescent="0.25">
      <c r="A47" s="14"/>
      <c r="B47" s="15" t="s">
        <v>8</v>
      </c>
      <c r="C47" s="16">
        <v>0</v>
      </c>
      <c r="D47" s="16">
        <v>0</v>
      </c>
      <c r="E47" s="16">
        <v>0</v>
      </c>
      <c r="F47" s="16">
        <v>3.2183925573654663E-3</v>
      </c>
      <c r="G47" s="16">
        <v>0.17252682673073758</v>
      </c>
      <c r="H47" s="16">
        <v>7.815115237516243E-2</v>
      </c>
      <c r="I47" s="16">
        <v>0.73228754893109271</v>
      </c>
      <c r="J47" s="16">
        <v>0</v>
      </c>
      <c r="K47" s="16">
        <v>1.3614710170779131E-2</v>
      </c>
      <c r="L47" s="16">
        <v>2.0136923486274708E-4</v>
      </c>
      <c r="M47" s="17">
        <f t="shared" si="0"/>
        <v>1</v>
      </c>
    </row>
    <row r="48" spans="1:13" ht="15" customHeight="1" x14ac:dyDescent="0.25">
      <c r="A48" s="7" t="s">
        <v>37</v>
      </c>
      <c r="B48" s="8" t="s">
        <v>5</v>
      </c>
      <c r="C48" s="9">
        <v>5.8</v>
      </c>
      <c r="D48" s="9">
        <v>0</v>
      </c>
      <c r="E48" s="9">
        <v>0.1</v>
      </c>
      <c r="F48" s="9">
        <v>34.6</v>
      </c>
      <c r="G48" s="9">
        <v>136.9</v>
      </c>
      <c r="H48" s="9">
        <v>66.3</v>
      </c>
      <c r="I48" s="9">
        <v>706.19999999999993</v>
      </c>
      <c r="J48" s="9">
        <v>0</v>
      </c>
      <c r="K48" s="9">
        <v>155.30000000000001</v>
      </c>
      <c r="L48" s="9">
        <v>11.200000000000001</v>
      </c>
      <c r="M48" s="10">
        <f t="shared" si="0"/>
        <v>1116.3999999999999</v>
      </c>
    </row>
    <row r="49" spans="1:14" ht="15" customHeight="1" x14ac:dyDescent="0.25">
      <c r="A49" s="11" t="s">
        <v>38</v>
      </c>
      <c r="B49" s="8" t="s">
        <v>7</v>
      </c>
      <c r="C49" s="12">
        <v>0</v>
      </c>
      <c r="D49" s="12">
        <v>0</v>
      </c>
      <c r="E49" s="12">
        <v>0</v>
      </c>
      <c r="F49" s="12">
        <v>0.12727933195440366</v>
      </c>
      <c r="G49" s="12">
        <v>1.1703254258110825</v>
      </c>
      <c r="H49" s="12">
        <v>2.1488642250640879</v>
      </c>
      <c r="I49" s="12">
        <v>27.014236111089556</v>
      </c>
      <c r="J49" s="12">
        <v>0</v>
      </c>
      <c r="K49" s="12">
        <v>0.33315871602361646</v>
      </c>
      <c r="L49" s="12">
        <v>6.1361900573149164E-3</v>
      </c>
      <c r="M49" s="13">
        <f t="shared" si="0"/>
        <v>30.800000000000065</v>
      </c>
    </row>
    <row r="50" spans="1:14" ht="15" customHeight="1" x14ac:dyDescent="0.25">
      <c r="A50" s="14"/>
      <c r="B50" s="15" t="s">
        <v>8</v>
      </c>
      <c r="C50" s="16">
        <v>0</v>
      </c>
      <c r="D50" s="16">
        <v>0</v>
      </c>
      <c r="E50" s="16">
        <v>0</v>
      </c>
      <c r="F50" s="16">
        <v>4.1324458426754349E-3</v>
      </c>
      <c r="G50" s="16">
        <v>3.7997578760100001E-2</v>
      </c>
      <c r="H50" s="16">
        <v>6.9768318995587122E-2</v>
      </c>
      <c r="I50" s="16">
        <v>0.87708558802238634</v>
      </c>
      <c r="J50" s="16">
        <v>0</v>
      </c>
      <c r="K50" s="16">
        <v>1.0816841429338173E-2</v>
      </c>
      <c r="L50" s="16">
        <v>1.9922694991282154E-4</v>
      </c>
      <c r="M50" s="17">
        <f t="shared" si="0"/>
        <v>0.99999999999999989</v>
      </c>
    </row>
    <row r="51" spans="1:14" ht="15" customHeight="1" x14ac:dyDescent="0.25">
      <c r="A51" s="7" t="s">
        <v>39</v>
      </c>
      <c r="B51" s="8" t="s">
        <v>5</v>
      </c>
      <c r="C51" s="9">
        <v>8.6999999999999993</v>
      </c>
      <c r="D51" s="9">
        <v>0</v>
      </c>
      <c r="E51" s="9">
        <v>0.1</v>
      </c>
      <c r="F51" s="9">
        <v>32.200000000000003</v>
      </c>
      <c r="G51" s="9">
        <v>140.80000000000001</v>
      </c>
      <c r="H51" s="9">
        <v>61.8</v>
      </c>
      <c r="I51" s="9">
        <v>669.9</v>
      </c>
      <c r="J51" s="9">
        <v>0</v>
      </c>
      <c r="K51" s="9">
        <v>147.1</v>
      </c>
      <c r="L51" s="9">
        <v>10.4</v>
      </c>
      <c r="M51" s="10">
        <f t="shared" si="0"/>
        <v>1071</v>
      </c>
    </row>
    <row r="52" spans="1:14" ht="15" customHeight="1" x14ac:dyDescent="0.25">
      <c r="A52" s="11" t="s">
        <v>40</v>
      </c>
      <c r="B52" s="8" t="s">
        <v>7</v>
      </c>
      <c r="C52" s="12">
        <v>0</v>
      </c>
      <c r="D52" s="12">
        <v>0</v>
      </c>
      <c r="E52" s="12">
        <v>0</v>
      </c>
      <c r="F52" s="12">
        <v>6.2899731782752877E-2</v>
      </c>
      <c r="G52" s="12">
        <v>1.7024871338356249</v>
      </c>
      <c r="H52" s="12">
        <v>1.8970254958381219</v>
      </c>
      <c r="I52" s="12">
        <v>23.752042634876435</v>
      </c>
      <c r="J52" s="12">
        <v>0</v>
      </c>
      <c r="K52" s="12">
        <v>0.28108729157193935</v>
      </c>
      <c r="L52" s="12">
        <v>4.4577120951188043E-3</v>
      </c>
      <c r="M52" s="13">
        <f t="shared" si="0"/>
        <v>27.699999999999992</v>
      </c>
    </row>
    <row r="53" spans="1:14" ht="15" customHeight="1" x14ac:dyDescent="0.25">
      <c r="A53" s="14"/>
      <c r="B53" s="15" t="s">
        <v>8</v>
      </c>
      <c r="C53" s="16">
        <v>0</v>
      </c>
      <c r="D53" s="16">
        <v>0</v>
      </c>
      <c r="E53" s="16">
        <v>0</v>
      </c>
      <c r="F53" s="16">
        <v>2.2707484398105738E-3</v>
      </c>
      <c r="G53" s="16">
        <v>6.1461629380347486E-2</v>
      </c>
      <c r="H53" s="16">
        <v>6.8484674940004417E-2</v>
      </c>
      <c r="I53" s="16">
        <v>0.8574744633529402</v>
      </c>
      <c r="J53" s="16">
        <v>0</v>
      </c>
      <c r="K53" s="16">
        <v>1.0147555652416585E-2</v>
      </c>
      <c r="L53" s="16">
        <v>1.6092823448082331E-4</v>
      </c>
      <c r="M53" s="17">
        <f t="shared" si="0"/>
        <v>1</v>
      </c>
    </row>
    <row r="54" spans="1:14" ht="15" customHeight="1" x14ac:dyDescent="0.25">
      <c r="A54" s="7" t="s">
        <v>41</v>
      </c>
      <c r="B54" s="8" t="s">
        <v>5</v>
      </c>
      <c r="C54" s="9">
        <v>20.100000000000001</v>
      </c>
      <c r="D54" s="9">
        <v>0</v>
      </c>
      <c r="E54" s="9">
        <v>0.1</v>
      </c>
      <c r="F54" s="9">
        <v>28.6</v>
      </c>
      <c r="G54" s="9">
        <v>159.1</v>
      </c>
      <c r="H54" s="9">
        <v>54.6</v>
      </c>
      <c r="I54" s="9">
        <v>603.29999999999995</v>
      </c>
      <c r="J54" s="9">
        <v>0</v>
      </c>
      <c r="K54" s="9">
        <v>121.60000000000001</v>
      </c>
      <c r="L54" s="9">
        <v>9.2999999999999989</v>
      </c>
      <c r="M54" s="10">
        <f t="shared" si="0"/>
        <v>996.69999999999993</v>
      </c>
    </row>
    <row r="55" spans="1:14" ht="15" customHeight="1" x14ac:dyDescent="0.25">
      <c r="A55" s="11" t="s">
        <v>42</v>
      </c>
      <c r="B55" s="8" t="s">
        <v>7</v>
      </c>
      <c r="C55" s="12">
        <v>0</v>
      </c>
      <c r="D55" s="12">
        <v>0</v>
      </c>
      <c r="E55" s="12">
        <v>0</v>
      </c>
      <c r="F55" s="12">
        <v>6.7303505805319741E-2</v>
      </c>
      <c r="G55" s="12">
        <v>3.7130094576024035</v>
      </c>
      <c r="H55" s="12">
        <v>1.6330255299613299</v>
      </c>
      <c r="I55" s="12">
        <v>20.201849180058737</v>
      </c>
      <c r="J55" s="12">
        <v>0</v>
      </c>
      <c r="K55" s="12">
        <v>0.28044392590426526</v>
      </c>
      <c r="L55" s="12">
        <v>4.3684006680240195E-3</v>
      </c>
      <c r="M55" s="13">
        <f t="shared" si="0"/>
        <v>25.90000000000008</v>
      </c>
    </row>
    <row r="56" spans="1:14" ht="15" customHeight="1" x14ac:dyDescent="0.25">
      <c r="A56" s="14"/>
      <c r="B56" s="15" t="s">
        <v>8</v>
      </c>
      <c r="C56" s="16">
        <v>0</v>
      </c>
      <c r="D56" s="16">
        <v>0</v>
      </c>
      <c r="E56" s="16">
        <v>0</v>
      </c>
      <c r="F56" s="16">
        <v>2.598590957734345E-3</v>
      </c>
      <c r="G56" s="16">
        <v>0.14335943851746688</v>
      </c>
      <c r="H56" s="16">
        <v>6.3051178762985507E-2</v>
      </c>
      <c r="I56" s="16">
        <v>0.77999417683624228</v>
      </c>
      <c r="J56" s="16">
        <v>0</v>
      </c>
      <c r="K56" s="16">
        <v>1.0827950807114455E-2</v>
      </c>
      <c r="L56" s="16">
        <v>1.6866411845652533E-4</v>
      </c>
      <c r="M56" s="17">
        <f t="shared" si="0"/>
        <v>1</v>
      </c>
    </row>
    <row r="58" spans="1:14" ht="20.100000000000001" customHeight="1" x14ac:dyDescent="0.25">
      <c r="A58" s="18"/>
      <c r="B58" s="19" t="s">
        <v>43</v>
      </c>
      <c r="C58" s="20">
        <v>608.40000000000009</v>
      </c>
      <c r="D58" s="20">
        <v>0</v>
      </c>
      <c r="E58" s="20">
        <v>2.2000000000000002</v>
      </c>
      <c r="F58" s="20">
        <v>662.10000000000014</v>
      </c>
      <c r="G58" s="20">
        <v>2911.5</v>
      </c>
      <c r="H58" s="20">
        <v>1224.2999999999997</v>
      </c>
      <c r="I58" s="20">
        <v>12948.000000000002</v>
      </c>
      <c r="J58" s="20">
        <v>0</v>
      </c>
      <c r="K58" s="20">
        <v>2728.7000000000003</v>
      </c>
      <c r="L58" s="20">
        <v>206.39999999999998</v>
      </c>
      <c r="M58" s="20">
        <f t="shared" ref="M58" si="1">M3+M6+M9+M12+M15+M18+M21+M24+M27+M30+M33+M36+M39+M42+M45+M48+M51+M54</f>
        <v>21291.600000000002</v>
      </c>
      <c r="N58" s="21">
        <f>SUM(C58:L58)</f>
        <v>21291.600000000002</v>
      </c>
    </row>
    <row r="59" spans="1:14" ht="20.100000000000001" customHeight="1" x14ac:dyDescent="0.25">
      <c r="A59" s="18"/>
      <c r="B59" s="19" t="s">
        <v>44</v>
      </c>
      <c r="C59" s="22">
        <v>0</v>
      </c>
      <c r="D59" s="22">
        <v>0</v>
      </c>
      <c r="E59" s="22">
        <v>0</v>
      </c>
      <c r="F59" s="22">
        <v>3.8700922084738847E-3</v>
      </c>
      <c r="G59" s="22">
        <v>8.9003415609825415E-2</v>
      </c>
      <c r="H59" s="22">
        <v>6.9486785441787047E-2</v>
      </c>
      <c r="I59" s="22">
        <v>0.82309882825288083</v>
      </c>
      <c r="J59" s="22">
        <v>0</v>
      </c>
      <c r="K59" s="22">
        <v>1.4345043405599448E-2</v>
      </c>
      <c r="L59" s="22">
        <v>1.9583508143318105E-4</v>
      </c>
      <c r="M59" s="22">
        <f t="shared" ref="M59" si="2">AVERAGE(M5,M8,M11,M14,M17,M20,M23,M26,M29,M32,M35,M38,M41,M44,M47,M50,M53,M56)</f>
        <v>1</v>
      </c>
      <c r="N59" s="23">
        <f>SUM(C59:L59)</f>
        <v>0.99999999999999978</v>
      </c>
    </row>
    <row r="60" spans="1:14" ht="20.100000000000001" customHeight="1" x14ac:dyDescent="0.25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1"/>
    </row>
    <row r="61" spans="1:14" s="33" customFormat="1" ht="20.100000000000001" customHeight="1" x14ac:dyDescent="0.25">
      <c r="A61" s="57" t="s">
        <v>2</v>
      </c>
      <c r="B61" s="58"/>
      <c r="C61" s="28">
        <v>1</v>
      </c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29">
        <v>8</v>
      </c>
      <c r="K61" s="29">
        <v>9</v>
      </c>
      <c r="L61" s="30">
        <v>10</v>
      </c>
      <c r="M61" s="31" t="s">
        <v>3</v>
      </c>
      <c r="N61" s="32"/>
    </row>
    <row r="62" spans="1:14" s="33" customFormat="1" ht="48" x14ac:dyDescent="0.25">
      <c r="A62" s="59" t="s">
        <v>45</v>
      </c>
      <c r="B62" s="60"/>
      <c r="C62" s="34" t="s">
        <v>46</v>
      </c>
      <c r="D62" s="35" t="s">
        <v>47</v>
      </c>
      <c r="E62" s="35" t="s">
        <v>48</v>
      </c>
      <c r="F62" s="35" t="s">
        <v>49</v>
      </c>
      <c r="G62" s="35" t="s">
        <v>50</v>
      </c>
      <c r="H62" s="35" t="s">
        <v>51</v>
      </c>
      <c r="I62" s="35" t="s">
        <v>52</v>
      </c>
      <c r="J62" s="35" t="s">
        <v>53</v>
      </c>
      <c r="K62" s="35" t="s">
        <v>54</v>
      </c>
      <c r="L62" s="36" t="s">
        <v>55</v>
      </c>
      <c r="M62" s="37"/>
      <c r="N62" s="32"/>
    </row>
    <row r="63" spans="1:14" ht="20.100000000000001" customHeight="1" x14ac:dyDescent="0.25">
      <c r="A63" s="71" t="s">
        <v>56</v>
      </c>
      <c r="B63" s="56"/>
      <c r="C63" s="38">
        <v>0</v>
      </c>
      <c r="D63" s="39">
        <v>0</v>
      </c>
      <c r="E63" s="39">
        <v>0</v>
      </c>
      <c r="F63" s="39">
        <v>4.0591140171436554E-3</v>
      </c>
      <c r="G63" s="39">
        <v>9.1719923169498632E-2</v>
      </c>
      <c r="H63" s="39">
        <v>7.1885273564640514E-2</v>
      </c>
      <c r="I63" s="39">
        <v>0.82101769498895238</v>
      </c>
      <c r="J63" s="39">
        <v>0</v>
      </c>
      <c r="K63" s="39">
        <v>1.4650382943619797E-2</v>
      </c>
      <c r="L63" s="40">
        <v>2.1629370326393493E-4</v>
      </c>
      <c r="M63" s="41">
        <f t="shared" ref="M63" si="3">IF(M58&gt;0,(M$5*M3+M$8*M6+M$11*M9+M$14*M12+M$17*M15+M$20*M18+M$23*M21+M$26*M24+M$29*M27+M$32*M30+M$35*M33+M$38*M36+M$41*M39+M$44*M42+M$47*M45+M$50*M48+M$53*M51+M$56*M54)/M58,0)</f>
        <v>1</v>
      </c>
      <c r="N63" s="23">
        <f>SUM(C63:L63)</f>
        <v>1.0035486823871189</v>
      </c>
    </row>
  </sheetData>
  <sheetProtection algorithmName="SHA-512" hashValue="LJCLYeZTwkJSNoZqzwIVnzB0E623WheCGIuXKtvQCiQqoFzVjA7TerKtvSXezXi6eWSnWhwYrZolN5sSrlq2hQ==" saltValue="OoCMg0Ues7Kgw1nuaYYvdQ==" spinCount="100000" sheet="1" objects="1" scenarios="1"/>
  <mergeCells count="3">
    <mergeCell ref="A61:B61"/>
    <mergeCell ref="A62:B62"/>
    <mergeCell ref="A63:B63"/>
  </mergeCells>
  <conditionalFormatting sqref="C63:N63 C58:N60">
    <cfRule type="cellIs" dxfId="2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="120" zoomScaleNormal="120" workbookViewId="0">
      <selection activeCell="O10" sqref="O10"/>
    </sheetView>
  </sheetViews>
  <sheetFormatPr baseColWidth="10" defaultColWidth="8.7109375" defaultRowHeight="15" customHeight="1" x14ac:dyDescent="0.25"/>
  <cols>
    <col min="1" max="1" width="13.7109375" style="42" customWidth="1"/>
    <col min="2" max="2" width="10.7109375" style="3" customWidth="1"/>
    <col min="3" max="3" width="9.28515625" style="3" bestFit="1" customWidth="1"/>
    <col min="4" max="16384" width="8.7109375" style="3"/>
  </cols>
  <sheetData>
    <row r="1" spans="1:13" ht="20.100000000000001" customHeight="1" x14ac:dyDescent="0.25">
      <c r="A1" s="1" t="s">
        <v>0</v>
      </c>
      <c r="B1" s="2">
        <f>[3]Input!B1</f>
        <v>3</v>
      </c>
      <c r="C1" s="2" t="s">
        <v>70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>
        <v>7.2</v>
      </c>
      <c r="D3" s="9">
        <v>0</v>
      </c>
      <c r="E3" s="9">
        <v>0.2</v>
      </c>
      <c r="F3" s="9">
        <v>48.4</v>
      </c>
      <c r="G3" s="9">
        <v>205.5</v>
      </c>
      <c r="H3" s="9">
        <v>92.699999999999989</v>
      </c>
      <c r="I3" s="9">
        <v>1047.5</v>
      </c>
      <c r="J3" s="9">
        <v>0</v>
      </c>
      <c r="K3" s="9">
        <v>217</v>
      </c>
      <c r="L3" s="9">
        <v>15.7</v>
      </c>
      <c r="M3" s="10">
        <f t="shared" ref="M3:M56" si="0">SUM(C3:L3)</f>
        <v>1634.2</v>
      </c>
    </row>
    <row r="4" spans="1:13" ht="15" customHeight="1" x14ac:dyDescent="0.25">
      <c r="A4" s="11" t="s">
        <v>6</v>
      </c>
      <c r="B4" s="8" t="s">
        <v>7</v>
      </c>
      <c r="C4" s="12">
        <v>6.4108451158324975E-2</v>
      </c>
      <c r="D4" s="12">
        <v>0</v>
      </c>
      <c r="E4" s="12">
        <v>0</v>
      </c>
      <c r="F4" s="12">
        <v>2.0161124559601848</v>
      </c>
      <c r="G4" s="12">
        <v>6.8085196155569818</v>
      </c>
      <c r="H4" s="12">
        <v>10.342247301654965</v>
      </c>
      <c r="I4" s="12">
        <v>72.164084914438092</v>
      </c>
      <c r="J4" s="12">
        <v>0</v>
      </c>
      <c r="K4" s="12">
        <v>2.0853971596532617</v>
      </c>
      <c r="L4" s="12">
        <v>1.9530101578018488E-2</v>
      </c>
      <c r="M4" s="13">
        <f t="shared" si="0"/>
        <v>93.499999999999815</v>
      </c>
    </row>
    <row r="5" spans="1:13" ht="15" customHeight="1" x14ac:dyDescent="0.25">
      <c r="A5" s="14"/>
      <c r="B5" s="15" t="s">
        <v>8</v>
      </c>
      <c r="C5" s="16">
        <v>6.8565188404625776E-4</v>
      </c>
      <c r="D5" s="16">
        <v>0</v>
      </c>
      <c r="E5" s="16">
        <v>0</v>
      </c>
      <c r="F5" s="16">
        <v>2.1562700063745336E-2</v>
      </c>
      <c r="G5" s="16">
        <v>7.2818391610235247E-2</v>
      </c>
      <c r="H5" s="16">
        <v>0.11061227060593566</v>
      </c>
      <c r="I5" s="16">
        <v>0.77180839480682606</v>
      </c>
      <c r="J5" s="16">
        <v>0</v>
      </c>
      <c r="K5" s="16">
        <v>2.2303712937468082E-2</v>
      </c>
      <c r="L5" s="16">
        <v>2.0887809174351365E-4</v>
      </c>
      <c r="M5" s="17">
        <f t="shared" si="0"/>
        <v>1.0000000000000002</v>
      </c>
    </row>
    <row r="6" spans="1:13" ht="15" customHeight="1" x14ac:dyDescent="0.25">
      <c r="A6" s="7" t="s">
        <v>9</v>
      </c>
      <c r="B6" s="8" t="s">
        <v>5</v>
      </c>
      <c r="C6" s="9">
        <v>8.6</v>
      </c>
      <c r="D6" s="9">
        <v>0</v>
      </c>
      <c r="E6" s="9">
        <v>0.2</v>
      </c>
      <c r="F6" s="9">
        <v>40.800000000000004</v>
      </c>
      <c r="G6" s="9">
        <v>184.5</v>
      </c>
      <c r="H6" s="9">
        <v>78</v>
      </c>
      <c r="I6" s="9">
        <v>877.70000000000016</v>
      </c>
      <c r="J6" s="9">
        <v>0</v>
      </c>
      <c r="K6" s="9">
        <v>172.89999999999998</v>
      </c>
      <c r="L6" s="9">
        <v>13.299999999999999</v>
      </c>
      <c r="M6" s="10">
        <f t="shared" si="0"/>
        <v>1376.0000000000002</v>
      </c>
    </row>
    <row r="7" spans="1:13" ht="15" customHeight="1" x14ac:dyDescent="0.25">
      <c r="A7" s="11" t="s">
        <v>10</v>
      </c>
      <c r="B7" s="8" t="s">
        <v>7</v>
      </c>
      <c r="C7" s="12">
        <v>7.8785581462318177E-2</v>
      </c>
      <c r="D7" s="12">
        <v>0</v>
      </c>
      <c r="E7" s="12">
        <v>0</v>
      </c>
      <c r="F7" s="12">
        <v>0.53350604547473335</v>
      </c>
      <c r="G7" s="12">
        <v>8.7847171644365574</v>
      </c>
      <c r="H7" s="12">
        <v>7.794403840206158</v>
      </c>
      <c r="I7" s="12">
        <v>67.932294655408043</v>
      </c>
      <c r="J7" s="12">
        <v>0</v>
      </c>
      <c r="K7" s="12">
        <v>1.7634095979543005</v>
      </c>
      <c r="L7" s="12">
        <v>1.2883115058015315E-2</v>
      </c>
      <c r="M7" s="13">
        <f t="shared" si="0"/>
        <v>86.900000000000134</v>
      </c>
    </row>
    <row r="8" spans="1:13" ht="15" customHeight="1" x14ac:dyDescent="0.25">
      <c r="A8" s="14"/>
      <c r="B8" s="15" t="s">
        <v>8</v>
      </c>
      <c r="C8" s="16">
        <v>9.0662349208651385E-4</v>
      </c>
      <c r="D8" s="16">
        <v>0</v>
      </c>
      <c r="E8" s="16">
        <v>0</v>
      </c>
      <c r="F8" s="16">
        <v>6.1393100745078541E-3</v>
      </c>
      <c r="G8" s="16">
        <v>0.10108995586233077</v>
      </c>
      <c r="H8" s="16">
        <v>8.9693945226768074E-2</v>
      </c>
      <c r="I8" s="16">
        <v>0.78172951272045954</v>
      </c>
      <c r="J8" s="16">
        <v>0</v>
      </c>
      <c r="K8" s="16">
        <v>2.0292400436758319E-2</v>
      </c>
      <c r="L8" s="16">
        <v>1.482521870887836E-4</v>
      </c>
      <c r="M8" s="17">
        <f t="shared" si="0"/>
        <v>0.99999999999999989</v>
      </c>
    </row>
    <row r="9" spans="1:13" ht="15" customHeight="1" x14ac:dyDescent="0.25">
      <c r="A9" s="7" t="s">
        <v>11</v>
      </c>
      <c r="B9" s="8" t="s">
        <v>5</v>
      </c>
      <c r="C9" s="9">
        <v>10.8</v>
      </c>
      <c r="D9" s="9">
        <v>0</v>
      </c>
      <c r="E9" s="9">
        <v>0.1</v>
      </c>
      <c r="F9" s="9">
        <v>30.9</v>
      </c>
      <c r="G9" s="9">
        <v>158.20000000000002</v>
      </c>
      <c r="H9" s="9">
        <v>59.099999999999994</v>
      </c>
      <c r="I9" s="9">
        <v>656.50000000000011</v>
      </c>
      <c r="J9" s="9">
        <v>0</v>
      </c>
      <c r="K9" s="9">
        <v>131.69999999999999</v>
      </c>
      <c r="L9" s="9">
        <v>10.100000000000001</v>
      </c>
      <c r="M9" s="10">
        <f t="shared" si="0"/>
        <v>1057.4000000000001</v>
      </c>
    </row>
    <row r="10" spans="1:13" ht="15" customHeight="1" x14ac:dyDescent="0.25">
      <c r="A10" s="11" t="s">
        <v>12</v>
      </c>
      <c r="B10" s="8" t="s">
        <v>7</v>
      </c>
      <c r="C10" s="12">
        <v>0.10719951792883187</v>
      </c>
      <c r="D10" s="12">
        <v>0</v>
      </c>
      <c r="E10" s="12">
        <v>0</v>
      </c>
      <c r="F10" s="12">
        <v>0.13696956725172305</v>
      </c>
      <c r="G10" s="12">
        <v>7.2882491952776602</v>
      </c>
      <c r="H10" s="12">
        <v>4.0012867647253287</v>
      </c>
      <c r="I10" s="12">
        <v>46.699984778679863</v>
      </c>
      <c r="J10" s="12">
        <v>0</v>
      </c>
      <c r="K10" s="12">
        <v>1.5612144783017072</v>
      </c>
      <c r="L10" s="12">
        <v>5.0956978349079307E-3</v>
      </c>
      <c r="M10" s="13">
        <f t="shared" si="0"/>
        <v>59.800000000000026</v>
      </c>
    </row>
    <row r="11" spans="1:13" ht="15" customHeight="1" x14ac:dyDescent="0.25">
      <c r="A11" s="14"/>
      <c r="B11" s="15" t="s">
        <v>8</v>
      </c>
      <c r="C11" s="16">
        <v>1.7926340790774553E-3</v>
      </c>
      <c r="D11" s="16">
        <v>0</v>
      </c>
      <c r="E11" s="16">
        <v>0</v>
      </c>
      <c r="F11" s="16">
        <v>2.2904609908314883E-3</v>
      </c>
      <c r="G11" s="16">
        <v>0.12187707684410798</v>
      </c>
      <c r="H11" s="16">
        <v>6.6911149911794768E-2</v>
      </c>
      <c r="I11" s="16">
        <v>0.78093620031237199</v>
      </c>
      <c r="J11" s="16">
        <v>0</v>
      </c>
      <c r="K11" s="16">
        <v>2.610726552343991E-2</v>
      </c>
      <c r="L11" s="16">
        <v>8.5212338376386762E-5</v>
      </c>
      <c r="M11" s="17">
        <f t="shared" si="0"/>
        <v>1</v>
      </c>
    </row>
    <row r="12" spans="1:13" ht="15" customHeight="1" x14ac:dyDescent="0.25">
      <c r="A12" s="7" t="s">
        <v>13</v>
      </c>
      <c r="B12" s="8" t="s">
        <v>5</v>
      </c>
      <c r="C12" s="9">
        <v>5.2</v>
      </c>
      <c r="D12" s="9">
        <v>0</v>
      </c>
      <c r="E12" s="9">
        <v>0.2</v>
      </c>
      <c r="F12" s="9">
        <v>42.6</v>
      </c>
      <c r="G12" s="9">
        <v>174.29999999999998</v>
      </c>
      <c r="H12" s="9">
        <v>81.300000000000011</v>
      </c>
      <c r="I12" s="9">
        <v>916.09999999999991</v>
      </c>
      <c r="J12" s="9">
        <v>0</v>
      </c>
      <c r="K12" s="9">
        <v>180.3</v>
      </c>
      <c r="L12" s="9">
        <v>13.799999999999999</v>
      </c>
      <c r="M12" s="10">
        <f t="shared" si="0"/>
        <v>1413.7999999999997</v>
      </c>
    </row>
    <row r="13" spans="1:13" ht="15" customHeight="1" x14ac:dyDescent="0.25">
      <c r="A13" s="11" t="s">
        <v>14</v>
      </c>
      <c r="B13" s="8" t="s">
        <v>7</v>
      </c>
      <c r="C13" s="12">
        <v>3.9120675211425038E-2</v>
      </c>
      <c r="D13" s="12">
        <v>0</v>
      </c>
      <c r="E13" s="12">
        <v>0</v>
      </c>
      <c r="F13" s="12">
        <v>0.22667752444571887</v>
      </c>
      <c r="G13" s="12">
        <v>6.4174104296781813</v>
      </c>
      <c r="H13" s="12">
        <v>8.333968320905214</v>
      </c>
      <c r="I13" s="12">
        <v>74.089587177933836</v>
      </c>
      <c r="J13" s="12">
        <v>0</v>
      </c>
      <c r="K13" s="12">
        <v>2.0800206524234142</v>
      </c>
      <c r="L13" s="12">
        <v>1.3215219402328282E-2</v>
      </c>
      <c r="M13" s="13">
        <f t="shared" si="0"/>
        <v>91.200000000000117</v>
      </c>
    </row>
    <row r="14" spans="1:13" ht="15" customHeight="1" x14ac:dyDescent="0.25">
      <c r="A14" s="14"/>
      <c r="B14" s="15" t="s">
        <v>8</v>
      </c>
      <c r="C14" s="16">
        <v>4.2895477205509856E-4</v>
      </c>
      <c r="D14" s="16">
        <v>0</v>
      </c>
      <c r="E14" s="16">
        <v>0</v>
      </c>
      <c r="F14" s="16">
        <v>2.4854991715539316E-3</v>
      </c>
      <c r="G14" s="16">
        <v>7.0366342430681725E-2</v>
      </c>
      <c r="H14" s="16">
        <v>9.1381231588872847E-2</v>
      </c>
      <c r="I14" s="16">
        <v>0.81238582431944895</v>
      </c>
      <c r="J14" s="16">
        <v>0</v>
      </c>
      <c r="K14" s="16">
        <v>2.2807243995870741E-2</v>
      </c>
      <c r="L14" s="16">
        <v>1.449037215167573E-4</v>
      </c>
      <c r="M14" s="17">
        <f t="shared" si="0"/>
        <v>1</v>
      </c>
    </row>
    <row r="15" spans="1:13" ht="15" customHeight="1" x14ac:dyDescent="0.25">
      <c r="A15" s="7" t="s">
        <v>15</v>
      </c>
      <c r="B15" s="8" t="s">
        <v>5</v>
      </c>
      <c r="C15" s="9">
        <v>6.7</v>
      </c>
      <c r="D15" s="9">
        <v>0</v>
      </c>
      <c r="E15" s="9">
        <v>0.1</v>
      </c>
      <c r="F15" s="9">
        <v>35.5</v>
      </c>
      <c r="G15" s="9">
        <v>156.5</v>
      </c>
      <c r="H15" s="9">
        <v>68.099999999999994</v>
      </c>
      <c r="I15" s="9">
        <v>759.3</v>
      </c>
      <c r="J15" s="9">
        <v>0</v>
      </c>
      <c r="K15" s="9">
        <v>150.79999999999998</v>
      </c>
      <c r="L15" s="9">
        <v>11.5</v>
      </c>
      <c r="M15" s="10">
        <f t="shared" si="0"/>
        <v>1188.4999999999998</v>
      </c>
    </row>
    <row r="16" spans="1:13" ht="15" customHeight="1" x14ac:dyDescent="0.25">
      <c r="A16" s="11" t="s">
        <v>16</v>
      </c>
      <c r="B16" s="8" t="s">
        <v>7</v>
      </c>
      <c r="C16" s="12">
        <v>5.8206087565603859E-2</v>
      </c>
      <c r="D16" s="12">
        <v>0</v>
      </c>
      <c r="E16" s="12">
        <v>0</v>
      </c>
      <c r="F16" s="12">
        <v>0.26117448898677731</v>
      </c>
      <c r="G16" s="12">
        <v>6.1420378678989911</v>
      </c>
      <c r="H16" s="12">
        <v>5.7376543827240312</v>
      </c>
      <c r="I16" s="12">
        <v>64.889057100744822</v>
      </c>
      <c r="J16" s="12">
        <v>0</v>
      </c>
      <c r="K16" s="12">
        <v>2.4034505833445365</v>
      </c>
      <c r="L16" s="12">
        <v>8.4194887352331271E-3</v>
      </c>
      <c r="M16" s="13">
        <f t="shared" si="0"/>
        <v>79.499999999999986</v>
      </c>
    </row>
    <row r="17" spans="1:13" ht="15" customHeight="1" x14ac:dyDescent="0.25">
      <c r="A17" s="14"/>
      <c r="B17" s="15" t="s">
        <v>8</v>
      </c>
      <c r="C17" s="16">
        <v>7.3215204485036314E-4</v>
      </c>
      <c r="D17" s="16">
        <v>0</v>
      </c>
      <c r="E17" s="16">
        <v>0</v>
      </c>
      <c r="F17" s="16">
        <v>3.2852136979468851E-3</v>
      </c>
      <c r="G17" s="16">
        <v>7.7258337960993614E-2</v>
      </c>
      <c r="H17" s="16">
        <v>7.2171753241811729E-2</v>
      </c>
      <c r="I17" s="16">
        <v>0.81621455472635007</v>
      </c>
      <c r="J17" s="16">
        <v>0</v>
      </c>
      <c r="K17" s="16">
        <v>3.0232082809365245E-2</v>
      </c>
      <c r="L17" s="16">
        <v>1.0590551868217772E-4</v>
      </c>
      <c r="M17" s="17">
        <f t="shared" si="0"/>
        <v>1.0000000000000002</v>
      </c>
    </row>
    <row r="18" spans="1:13" ht="15" customHeight="1" x14ac:dyDescent="0.25">
      <c r="A18" s="7" t="s">
        <v>17</v>
      </c>
      <c r="B18" s="8" t="s">
        <v>5</v>
      </c>
      <c r="C18" s="9">
        <v>10.8</v>
      </c>
      <c r="D18" s="9">
        <v>0</v>
      </c>
      <c r="E18" s="9">
        <v>0.1</v>
      </c>
      <c r="F18" s="9">
        <v>31.1</v>
      </c>
      <c r="G18" s="9">
        <v>158.80000000000001</v>
      </c>
      <c r="H18" s="9">
        <v>59.400000000000006</v>
      </c>
      <c r="I18" s="9">
        <v>660.10000000000014</v>
      </c>
      <c r="J18" s="9">
        <v>0</v>
      </c>
      <c r="K18" s="9">
        <v>132.49999999999997</v>
      </c>
      <c r="L18" s="9">
        <v>10.100000000000001</v>
      </c>
      <c r="M18" s="10">
        <f t="shared" si="0"/>
        <v>1062.9000000000001</v>
      </c>
    </row>
    <row r="19" spans="1:13" ht="15" customHeight="1" x14ac:dyDescent="0.25">
      <c r="A19" s="11" t="s">
        <v>18</v>
      </c>
      <c r="B19" s="8" t="s">
        <v>7</v>
      </c>
      <c r="C19" s="12">
        <v>-10.8</v>
      </c>
      <c r="D19" s="12">
        <v>0</v>
      </c>
      <c r="E19" s="12">
        <v>-0.1</v>
      </c>
      <c r="F19" s="12">
        <v>-31.1</v>
      </c>
      <c r="G19" s="12">
        <v>-158.80000000000001</v>
      </c>
      <c r="H19" s="12">
        <v>-59.400000000000006</v>
      </c>
      <c r="I19" s="12">
        <v>-660.10000000000014</v>
      </c>
      <c r="J19" s="12">
        <v>0</v>
      </c>
      <c r="K19" s="12">
        <v>-132.49999999999997</v>
      </c>
      <c r="L19" s="12">
        <v>-10.100000000000001</v>
      </c>
      <c r="M19" s="13">
        <f t="shared" si="0"/>
        <v>-1062.9000000000001</v>
      </c>
    </row>
    <row r="20" spans="1:13" ht="15" customHeight="1" x14ac:dyDescent="0.25">
      <c r="A20" s="14"/>
      <c r="B20" s="15" t="s">
        <v>8</v>
      </c>
      <c r="C20" s="16">
        <v>1.0160880609652836E-2</v>
      </c>
      <c r="D20" s="16">
        <v>0</v>
      </c>
      <c r="E20" s="16">
        <v>9.4082227867155888E-5</v>
      </c>
      <c r="F20" s="16">
        <v>2.9259572866685481E-2</v>
      </c>
      <c r="G20" s="16">
        <v>0.14940257785304356</v>
      </c>
      <c r="H20" s="16">
        <v>5.5884843353090602E-2</v>
      </c>
      <c r="I20" s="16">
        <v>0.62103678615109614</v>
      </c>
      <c r="J20" s="16">
        <v>0</v>
      </c>
      <c r="K20" s="16">
        <v>0.12465895192398152</v>
      </c>
      <c r="L20" s="16">
        <v>9.5023050145827456E-3</v>
      </c>
      <c r="M20" s="17">
        <f t="shared" si="0"/>
        <v>1.0000000000000002</v>
      </c>
    </row>
    <row r="21" spans="1:13" ht="15" customHeight="1" x14ac:dyDescent="0.25">
      <c r="A21" s="7" t="s">
        <v>19</v>
      </c>
      <c r="B21" s="8" t="s">
        <v>5</v>
      </c>
      <c r="C21" s="9">
        <v>2.2999999999999998</v>
      </c>
      <c r="D21" s="9">
        <v>0</v>
      </c>
      <c r="E21" s="9">
        <v>0.1</v>
      </c>
      <c r="F21" s="9">
        <v>34.200000000000003</v>
      </c>
      <c r="G21" s="9">
        <v>130.1</v>
      </c>
      <c r="H21" s="9">
        <v>65.400000000000006</v>
      </c>
      <c r="I21" s="9">
        <v>729.00000000000011</v>
      </c>
      <c r="J21" s="9">
        <v>0</v>
      </c>
      <c r="K21" s="9">
        <v>145.69999999999999</v>
      </c>
      <c r="L21" s="9">
        <v>11.1</v>
      </c>
      <c r="M21" s="10">
        <f t="shared" si="0"/>
        <v>1117.9000000000001</v>
      </c>
    </row>
    <row r="22" spans="1:13" ht="15" customHeight="1" x14ac:dyDescent="0.25">
      <c r="A22" s="11" t="s">
        <v>20</v>
      </c>
      <c r="B22" s="8" t="s">
        <v>7</v>
      </c>
      <c r="C22" s="12">
        <v>1.1807977853011131E-2</v>
      </c>
      <c r="D22" s="12">
        <v>0</v>
      </c>
      <c r="E22" s="12">
        <v>0</v>
      </c>
      <c r="F22" s="12">
        <v>0.16677396548121548</v>
      </c>
      <c r="G22" s="12">
        <v>2.9031420875952811</v>
      </c>
      <c r="H22" s="12">
        <v>4.833290231329471</v>
      </c>
      <c r="I22" s="12">
        <v>53.390954634355772</v>
      </c>
      <c r="J22" s="12">
        <v>0</v>
      </c>
      <c r="K22" s="12">
        <v>1.887645119498643</v>
      </c>
      <c r="L22" s="12">
        <v>6.3859838866993091E-3</v>
      </c>
      <c r="M22" s="13">
        <f t="shared" si="0"/>
        <v>63.200000000000095</v>
      </c>
    </row>
    <row r="23" spans="1:13" ht="15" customHeight="1" x14ac:dyDescent="0.25">
      <c r="A23" s="14"/>
      <c r="B23" s="15" t="s">
        <v>8</v>
      </c>
      <c r="C23" s="16">
        <v>1.8683509261093533E-4</v>
      </c>
      <c r="D23" s="16">
        <v>0</v>
      </c>
      <c r="E23" s="16">
        <v>0</v>
      </c>
      <c r="F23" s="16">
        <v>2.6388285677407474E-3</v>
      </c>
      <c r="G23" s="16">
        <v>4.5935792525241721E-2</v>
      </c>
      <c r="H23" s="16">
        <v>7.6476111255213031E-2</v>
      </c>
      <c r="I23" s="16">
        <v>0.84479358598664067</v>
      </c>
      <c r="J23" s="16">
        <v>0</v>
      </c>
      <c r="K23" s="16">
        <v>2.9867802523712662E-2</v>
      </c>
      <c r="L23" s="16">
        <v>1.0104404884017879E-4</v>
      </c>
      <c r="M23" s="17">
        <f t="shared" si="0"/>
        <v>0.99999999999999989</v>
      </c>
    </row>
    <row r="24" spans="1:13" ht="15" customHeight="1" x14ac:dyDescent="0.25">
      <c r="A24" s="7" t="s">
        <v>21</v>
      </c>
      <c r="B24" s="8" t="s">
        <v>5</v>
      </c>
      <c r="C24" s="9">
        <v>6.7</v>
      </c>
      <c r="D24" s="9">
        <v>0</v>
      </c>
      <c r="E24" s="9">
        <v>0.1</v>
      </c>
      <c r="F24" s="9">
        <v>35.5</v>
      </c>
      <c r="G24" s="9">
        <v>156.5</v>
      </c>
      <c r="H24" s="9">
        <v>68.099999999999994</v>
      </c>
      <c r="I24" s="9">
        <v>759.3</v>
      </c>
      <c r="J24" s="9">
        <v>0</v>
      </c>
      <c r="K24" s="9">
        <v>150.79999999999998</v>
      </c>
      <c r="L24" s="9">
        <v>11.5</v>
      </c>
      <c r="M24" s="10">
        <f t="shared" si="0"/>
        <v>1188.4999999999998</v>
      </c>
    </row>
    <row r="25" spans="1:13" ht="15" customHeight="1" x14ac:dyDescent="0.25">
      <c r="A25" s="11" t="s">
        <v>22</v>
      </c>
      <c r="B25" s="8" t="s">
        <v>7</v>
      </c>
      <c r="C25" s="12">
        <v>5.8206087565603859E-2</v>
      </c>
      <c r="D25" s="12">
        <v>0</v>
      </c>
      <c r="E25" s="12">
        <v>0</v>
      </c>
      <c r="F25" s="12">
        <v>0.26117448898677731</v>
      </c>
      <c r="G25" s="12">
        <v>6.1420378678989911</v>
      </c>
      <c r="H25" s="12">
        <v>5.7376543827240312</v>
      </c>
      <c r="I25" s="12">
        <v>64.889057100744822</v>
      </c>
      <c r="J25" s="12">
        <v>0</v>
      </c>
      <c r="K25" s="12">
        <v>2.4034505833445365</v>
      </c>
      <c r="L25" s="12">
        <v>8.4194887352331271E-3</v>
      </c>
      <c r="M25" s="13">
        <f t="shared" si="0"/>
        <v>79.499999999999986</v>
      </c>
    </row>
    <row r="26" spans="1:13" ht="15" customHeight="1" x14ac:dyDescent="0.25">
      <c r="A26" s="14"/>
      <c r="B26" s="15" t="s">
        <v>8</v>
      </c>
      <c r="C26" s="16">
        <v>7.3215204485036314E-4</v>
      </c>
      <c r="D26" s="16">
        <v>0</v>
      </c>
      <c r="E26" s="16">
        <v>0</v>
      </c>
      <c r="F26" s="16">
        <v>3.2852136979468851E-3</v>
      </c>
      <c r="G26" s="16">
        <v>7.7258337960993614E-2</v>
      </c>
      <c r="H26" s="16">
        <v>7.2171753241811729E-2</v>
      </c>
      <c r="I26" s="16">
        <v>0.81621455472635007</v>
      </c>
      <c r="J26" s="16">
        <v>0</v>
      </c>
      <c r="K26" s="16">
        <v>3.0232082809365245E-2</v>
      </c>
      <c r="L26" s="16">
        <v>1.0590551868217772E-4</v>
      </c>
      <c r="M26" s="17">
        <f t="shared" si="0"/>
        <v>1.0000000000000002</v>
      </c>
    </row>
    <row r="27" spans="1:13" ht="15" customHeight="1" x14ac:dyDescent="0.25">
      <c r="A27" s="7" t="s">
        <v>23</v>
      </c>
      <c r="B27" s="8" t="s">
        <v>5</v>
      </c>
      <c r="C27" s="9">
        <v>14.899999999999999</v>
      </c>
      <c r="D27" s="9">
        <v>0</v>
      </c>
      <c r="E27" s="9">
        <v>0.1</v>
      </c>
      <c r="F27" s="9">
        <v>28.3</v>
      </c>
      <c r="G27" s="9">
        <v>144.39999999999998</v>
      </c>
      <c r="H27" s="9">
        <v>54.300000000000004</v>
      </c>
      <c r="I27" s="9">
        <v>599.5</v>
      </c>
      <c r="J27" s="9">
        <v>0</v>
      </c>
      <c r="K27" s="9">
        <v>120.8</v>
      </c>
      <c r="L27" s="9">
        <v>9.1</v>
      </c>
      <c r="M27" s="10">
        <f t="shared" si="0"/>
        <v>971.4</v>
      </c>
    </row>
    <row r="28" spans="1:13" ht="15" customHeight="1" x14ac:dyDescent="0.25">
      <c r="A28" s="11" t="s">
        <v>24</v>
      </c>
      <c r="B28" s="8" t="s">
        <v>7</v>
      </c>
      <c r="C28" s="12">
        <v>0.16569628438639228</v>
      </c>
      <c r="D28" s="12">
        <v>0</v>
      </c>
      <c r="E28" s="12">
        <v>0</v>
      </c>
      <c r="F28" s="12">
        <v>0.13845578159559047</v>
      </c>
      <c r="G28" s="12">
        <v>5.934062145347621</v>
      </c>
      <c r="H28" s="12">
        <v>3.2840698324324649</v>
      </c>
      <c r="I28" s="12">
        <v>37.416346676629885</v>
      </c>
      <c r="J28" s="12">
        <v>0</v>
      </c>
      <c r="K28" s="12">
        <v>1.0573821007941309</v>
      </c>
      <c r="L28" s="12">
        <v>3.9871788140233289E-3</v>
      </c>
      <c r="M28" s="13">
        <f t="shared" si="0"/>
        <v>48.000000000000107</v>
      </c>
    </row>
    <row r="29" spans="1:13" ht="15" customHeight="1" x14ac:dyDescent="0.25">
      <c r="A29" s="14"/>
      <c r="B29" s="15" t="s">
        <v>8</v>
      </c>
      <c r="C29" s="16">
        <v>3.452005924716498E-3</v>
      </c>
      <c r="D29" s="16">
        <v>0</v>
      </c>
      <c r="E29" s="16">
        <v>0</v>
      </c>
      <c r="F29" s="16">
        <v>2.8844954499081285E-3</v>
      </c>
      <c r="G29" s="16">
        <v>0.12362629469474183</v>
      </c>
      <c r="H29" s="16">
        <v>6.8418121509009527E-2</v>
      </c>
      <c r="I29" s="16">
        <v>0.77950722242978754</v>
      </c>
      <c r="J29" s="16">
        <v>0</v>
      </c>
      <c r="K29" s="16">
        <v>2.2028793766544343E-2</v>
      </c>
      <c r="L29" s="16">
        <v>8.3066225292152495E-5</v>
      </c>
      <c r="M29" s="17">
        <f t="shared" si="0"/>
        <v>1</v>
      </c>
    </row>
    <row r="30" spans="1:13" ht="15" customHeight="1" x14ac:dyDescent="0.25">
      <c r="A30" s="7" t="s">
        <v>25</v>
      </c>
      <c r="B30" s="8" t="s">
        <v>5</v>
      </c>
      <c r="C30" s="9">
        <v>6.4</v>
      </c>
      <c r="D30" s="9">
        <v>0</v>
      </c>
      <c r="E30" s="9">
        <v>0.2</v>
      </c>
      <c r="F30" s="9">
        <v>57</v>
      </c>
      <c r="G30" s="9">
        <v>211.29999999999998</v>
      </c>
      <c r="H30" s="9">
        <v>100.5</v>
      </c>
      <c r="I30" s="9">
        <v>1141.4000000000001</v>
      </c>
      <c r="J30" s="9">
        <v>0</v>
      </c>
      <c r="K30" s="9">
        <v>226.9</v>
      </c>
      <c r="L30" s="9">
        <v>17.100000000000001</v>
      </c>
      <c r="M30" s="10">
        <f t="shared" si="0"/>
        <v>1760.8000000000002</v>
      </c>
    </row>
    <row r="31" spans="1:13" ht="15" customHeight="1" x14ac:dyDescent="0.25">
      <c r="A31" s="11" t="s">
        <v>26</v>
      </c>
      <c r="B31" s="8" t="s">
        <v>7</v>
      </c>
      <c r="C31" s="12">
        <v>0</v>
      </c>
      <c r="D31" s="12">
        <v>0</v>
      </c>
      <c r="E31" s="12">
        <v>0</v>
      </c>
      <c r="F31" s="12">
        <v>0.42743026879161938</v>
      </c>
      <c r="G31" s="12">
        <v>8.3338698669452143</v>
      </c>
      <c r="H31" s="12">
        <v>7.8852860195542007</v>
      </c>
      <c r="I31" s="12">
        <v>18.889247078178617</v>
      </c>
      <c r="J31" s="12">
        <v>0</v>
      </c>
      <c r="K31" s="12">
        <v>1.7399827037504068</v>
      </c>
      <c r="L31" s="12">
        <v>2.4184062779894155E-2</v>
      </c>
      <c r="M31" s="13">
        <f t="shared" si="0"/>
        <v>37.299999999999947</v>
      </c>
    </row>
    <row r="32" spans="1:13" ht="15" customHeight="1" x14ac:dyDescent="0.25">
      <c r="A32" s="14"/>
      <c r="B32" s="15" t="s">
        <v>8</v>
      </c>
      <c r="C32" s="16">
        <v>0</v>
      </c>
      <c r="D32" s="16">
        <v>0</v>
      </c>
      <c r="E32" s="16">
        <v>0</v>
      </c>
      <c r="F32" s="16">
        <v>1.1459256535968364E-2</v>
      </c>
      <c r="G32" s="16">
        <v>0.22342814656689614</v>
      </c>
      <c r="H32" s="16">
        <v>0.21140176996123891</v>
      </c>
      <c r="I32" s="16">
        <v>0.50641413078226927</v>
      </c>
      <c r="J32" s="16">
        <v>0</v>
      </c>
      <c r="K32" s="16">
        <v>4.6648329859260297E-2</v>
      </c>
      <c r="L32" s="16">
        <v>6.483662943671364E-4</v>
      </c>
      <c r="M32" s="17">
        <f t="shared" si="0"/>
        <v>1</v>
      </c>
    </row>
    <row r="33" spans="1:13" ht="15" customHeight="1" x14ac:dyDescent="0.25">
      <c r="A33" s="7" t="s">
        <v>27</v>
      </c>
      <c r="B33" s="8" t="s">
        <v>5</v>
      </c>
      <c r="C33" s="9">
        <v>7.7</v>
      </c>
      <c r="D33" s="9">
        <v>0</v>
      </c>
      <c r="E33" s="9">
        <v>0.2</v>
      </c>
      <c r="F33" s="9">
        <v>49.199999999999996</v>
      </c>
      <c r="G33" s="9">
        <v>186.89999999999998</v>
      </c>
      <c r="H33" s="9">
        <v>85.5</v>
      </c>
      <c r="I33" s="9">
        <v>994.59999999999991</v>
      </c>
      <c r="J33" s="9">
        <v>0</v>
      </c>
      <c r="K33" s="9">
        <v>198.7</v>
      </c>
      <c r="L33" s="9">
        <v>14.600000000000001</v>
      </c>
      <c r="M33" s="10">
        <f t="shared" si="0"/>
        <v>1537.3999999999999</v>
      </c>
    </row>
    <row r="34" spans="1:13" ht="15" customHeight="1" x14ac:dyDescent="0.25">
      <c r="A34" s="11" t="s">
        <v>28</v>
      </c>
      <c r="B34" s="8" t="s">
        <v>7</v>
      </c>
      <c r="C34" s="12">
        <v>8.1462672647880652E-3</v>
      </c>
      <c r="D34" s="12">
        <v>0</v>
      </c>
      <c r="E34" s="12">
        <v>0</v>
      </c>
      <c r="F34" s="12">
        <v>0.34715131799921561</v>
      </c>
      <c r="G34" s="12">
        <v>8.9676659756647226</v>
      </c>
      <c r="H34" s="12">
        <v>5.9987587390774593</v>
      </c>
      <c r="I34" s="12">
        <v>17.823611706355518</v>
      </c>
      <c r="J34" s="12">
        <v>0</v>
      </c>
      <c r="K34" s="12">
        <v>1.2384585410508286</v>
      </c>
      <c r="L34" s="12">
        <v>1.6207452587396309E-2</v>
      </c>
      <c r="M34" s="13">
        <f t="shared" si="0"/>
        <v>34.399999999999935</v>
      </c>
    </row>
    <row r="35" spans="1:13" ht="15" customHeight="1" x14ac:dyDescent="0.25">
      <c r="A35" s="14"/>
      <c r="B35" s="15" t="s">
        <v>8</v>
      </c>
      <c r="C35" s="16">
        <v>2.3681009490663025E-4</v>
      </c>
      <c r="D35" s="16">
        <v>0</v>
      </c>
      <c r="E35" s="16">
        <v>0</v>
      </c>
      <c r="F35" s="16">
        <v>1.0091608081372567E-2</v>
      </c>
      <c r="G35" s="16">
        <v>0.26068796440885872</v>
      </c>
      <c r="H35" s="16">
        <v>0.1743825214848102</v>
      </c>
      <c r="I35" s="16">
        <v>0.51812824727777762</v>
      </c>
      <c r="J35" s="16">
        <v>0</v>
      </c>
      <c r="K35" s="16">
        <v>3.6001701774733462E-2</v>
      </c>
      <c r="L35" s="16">
        <v>4.7114687754059128E-4</v>
      </c>
      <c r="M35" s="17">
        <f t="shared" si="0"/>
        <v>0.99999999999999978</v>
      </c>
    </row>
    <row r="36" spans="1:13" ht="15" customHeight="1" x14ac:dyDescent="0.25">
      <c r="A36" s="7" t="s">
        <v>29</v>
      </c>
      <c r="B36" s="8" t="s">
        <v>5</v>
      </c>
      <c r="C36" s="9">
        <v>11.8</v>
      </c>
      <c r="D36" s="9">
        <v>0</v>
      </c>
      <c r="E36" s="9">
        <v>0.1</v>
      </c>
      <c r="F36" s="9">
        <v>37.4</v>
      </c>
      <c r="G36" s="9">
        <v>158.30000000000001</v>
      </c>
      <c r="H36" s="9">
        <v>63.9</v>
      </c>
      <c r="I36" s="9">
        <v>737.6</v>
      </c>
      <c r="J36" s="9">
        <v>0</v>
      </c>
      <c r="K36" s="9">
        <v>140.19999999999999</v>
      </c>
      <c r="L36" s="9">
        <v>11</v>
      </c>
      <c r="M36" s="10">
        <f t="shared" si="0"/>
        <v>1160.3</v>
      </c>
    </row>
    <row r="37" spans="1:13" ht="15" customHeight="1" x14ac:dyDescent="0.25">
      <c r="A37" s="11" t="s">
        <v>30</v>
      </c>
      <c r="B37" s="8" t="s">
        <v>7</v>
      </c>
      <c r="C37" s="12">
        <v>0</v>
      </c>
      <c r="D37" s="12">
        <v>0</v>
      </c>
      <c r="E37" s="12">
        <v>0</v>
      </c>
      <c r="F37" s="12">
        <v>0.18740316563360526</v>
      </c>
      <c r="G37" s="12">
        <v>9.5745095244867837</v>
      </c>
      <c r="H37" s="12">
        <v>4.0215275136032389</v>
      </c>
      <c r="I37" s="12">
        <v>14.876449608695864</v>
      </c>
      <c r="J37" s="12">
        <v>0</v>
      </c>
      <c r="K37" s="12">
        <v>0.43070300705621456</v>
      </c>
      <c r="L37" s="12">
        <v>9.4071805243354234E-3</v>
      </c>
      <c r="M37" s="13">
        <f t="shared" si="0"/>
        <v>29.100000000000044</v>
      </c>
    </row>
    <row r="38" spans="1:13" ht="15" customHeight="1" x14ac:dyDescent="0.25">
      <c r="A38" s="14"/>
      <c r="B38" s="15" t="s">
        <v>8</v>
      </c>
      <c r="C38" s="16">
        <v>0</v>
      </c>
      <c r="D38" s="16">
        <v>0</v>
      </c>
      <c r="E38" s="16">
        <v>0</v>
      </c>
      <c r="F38" s="16">
        <v>6.4399713276152917E-3</v>
      </c>
      <c r="G38" s="16">
        <v>0.32902094585865188</v>
      </c>
      <c r="H38" s="16">
        <v>0.13819682177330697</v>
      </c>
      <c r="I38" s="16">
        <v>0.51121819961154091</v>
      </c>
      <c r="J38" s="16">
        <v>0</v>
      </c>
      <c r="K38" s="16">
        <v>1.480079062048845E-2</v>
      </c>
      <c r="L38" s="16">
        <v>3.2327080839640582E-4</v>
      </c>
      <c r="M38" s="17">
        <f t="shared" si="0"/>
        <v>1</v>
      </c>
    </row>
    <row r="39" spans="1:13" ht="15" customHeight="1" x14ac:dyDescent="0.25">
      <c r="A39" s="7" t="s">
        <v>31</v>
      </c>
      <c r="B39" s="8" t="s">
        <v>5</v>
      </c>
      <c r="C39" s="9">
        <v>4.2</v>
      </c>
      <c r="D39" s="9">
        <v>0</v>
      </c>
      <c r="E39" s="9">
        <v>0.2</v>
      </c>
      <c r="F39" s="9">
        <v>50.2</v>
      </c>
      <c r="G39" s="9">
        <v>181.4</v>
      </c>
      <c r="H39" s="9">
        <v>88.5</v>
      </c>
      <c r="I39" s="9">
        <v>1029.3999999999999</v>
      </c>
      <c r="J39" s="9">
        <v>0</v>
      </c>
      <c r="K39" s="9">
        <v>204.8</v>
      </c>
      <c r="L39" s="9">
        <v>15.1</v>
      </c>
      <c r="M39" s="10">
        <f t="shared" si="0"/>
        <v>1573.7999999999997</v>
      </c>
    </row>
    <row r="40" spans="1:13" ht="15" customHeight="1" x14ac:dyDescent="0.25">
      <c r="A40" s="11" t="s">
        <v>32</v>
      </c>
      <c r="B40" s="8" t="s">
        <v>7</v>
      </c>
      <c r="C40" s="12">
        <v>0</v>
      </c>
      <c r="D40" s="12">
        <v>0</v>
      </c>
      <c r="E40" s="12">
        <v>0</v>
      </c>
      <c r="F40" s="12">
        <v>0.25174912408428662</v>
      </c>
      <c r="G40" s="12">
        <v>8.3165228959562967</v>
      </c>
      <c r="H40" s="12">
        <v>6.583230219096265</v>
      </c>
      <c r="I40" s="12">
        <v>21.179723631331214</v>
      </c>
      <c r="J40" s="12">
        <v>0</v>
      </c>
      <c r="K40" s="12">
        <v>1.2327803967622017</v>
      </c>
      <c r="L40" s="12">
        <v>3.5993732769593612E-2</v>
      </c>
      <c r="M40" s="13">
        <f t="shared" si="0"/>
        <v>37.599999999999852</v>
      </c>
    </row>
    <row r="41" spans="1:13" ht="15" customHeight="1" x14ac:dyDescent="0.25">
      <c r="A41" s="14"/>
      <c r="B41" s="15" t="s">
        <v>8</v>
      </c>
      <c r="C41" s="16">
        <v>0</v>
      </c>
      <c r="D41" s="16">
        <v>0</v>
      </c>
      <c r="E41" s="16">
        <v>0</v>
      </c>
      <c r="F41" s="16">
        <v>6.6954554277736068E-3</v>
      </c>
      <c r="G41" s="16">
        <v>0.22118411957330664</v>
      </c>
      <c r="H41" s="16">
        <v>0.17508591008234817</v>
      </c>
      <c r="I41" s="16">
        <v>0.56329052210987496</v>
      </c>
      <c r="J41" s="16">
        <v>0</v>
      </c>
      <c r="K41" s="16">
        <v>3.2786712679845918E-2</v>
      </c>
      <c r="L41" s="16">
        <v>9.5728012685089765E-4</v>
      </c>
      <c r="M41" s="17">
        <f t="shared" si="0"/>
        <v>1.0000000000000002</v>
      </c>
    </row>
    <row r="42" spans="1:13" ht="15" customHeight="1" x14ac:dyDescent="0.25">
      <c r="A42" s="7" t="s">
        <v>33</v>
      </c>
      <c r="B42" s="8" t="s">
        <v>5</v>
      </c>
      <c r="C42" s="9">
        <v>5.6</v>
      </c>
      <c r="D42" s="9">
        <v>0</v>
      </c>
      <c r="E42" s="9">
        <v>0.1</v>
      </c>
      <c r="F42" s="9">
        <v>41.300000000000004</v>
      </c>
      <c r="G42" s="9">
        <v>158.4</v>
      </c>
      <c r="H42" s="9">
        <v>74.099999999999994</v>
      </c>
      <c r="I42" s="9">
        <v>858.50000000000011</v>
      </c>
      <c r="J42" s="9">
        <v>0</v>
      </c>
      <c r="K42" s="9">
        <v>174.2</v>
      </c>
      <c r="L42" s="9">
        <v>12.7</v>
      </c>
      <c r="M42" s="10">
        <f t="shared" si="0"/>
        <v>1324.9</v>
      </c>
    </row>
    <row r="43" spans="1:13" ht="15" customHeight="1" x14ac:dyDescent="0.25">
      <c r="A43" s="11" t="s">
        <v>34</v>
      </c>
      <c r="B43" s="8" t="s">
        <v>7</v>
      </c>
      <c r="C43" s="12">
        <v>0</v>
      </c>
      <c r="D43" s="12">
        <v>0</v>
      </c>
      <c r="E43" s="12">
        <v>0</v>
      </c>
      <c r="F43" s="12">
        <v>0.25578148721130312</v>
      </c>
      <c r="G43" s="12">
        <v>8.3855660122542695</v>
      </c>
      <c r="H43" s="12">
        <v>5.3694384336533005</v>
      </c>
      <c r="I43" s="12">
        <v>23.861033360655647</v>
      </c>
      <c r="J43" s="12">
        <v>0</v>
      </c>
      <c r="K43" s="12">
        <v>0.51424312502722458</v>
      </c>
      <c r="L43" s="12">
        <v>1.3937581198242954E-2</v>
      </c>
      <c r="M43" s="13">
        <f t="shared" si="0"/>
        <v>38.399999999999984</v>
      </c>
    </row>
    <row r="44" spans="1:13" ht="15" customHeight="1" x14ac:dyDescent="0.25">
      <c r="A44" s="14"/>
      <c r="B44" s="15" t="s">
        <v>8</v>
      </c>
      <c r="C44" s="16">
        <v>0</v>
      </c>
      <c r="D44" s="16">
        <v>0</v>
      </c>
      <c r="E44" s="16">
        <v>0</v>
      </c>
      <c r="F44" s="16">
        <v>6.6609762294610212E-3</v>
      </c>
      <c r="G44" s="16">
        <v>0.21837411490245504</v>
      </c>
      <c r="H44" s="16">
        <v>0.1398291258763881</v>
      </c>
      <c r="I44" s="16">
        <v>0.62138107710040769</v>
      </c>
      <c r="J44" s="16">
        <v>0</v>
      </c>
      <c r="K44" s="16">
        <v>1.3391748047583979E-2</v>
      </c>
      <c r="L44" s="16">
        <v>3.6295784370424375E-4</v>
      </c>
      <c r="M44" s="17">
        <f t="shared" si="0"/>
        <v>1.0000000000000002</v>
      </c>
    </row>
    <row r="45" spans="1:13" ht="15" customHeight="1" x14ac:dyDescent="0.25">
      <c r="A45" s="7" t="s">
        <v>35</v>
      </c>
      <c r="B45" s="8" t="s">
        <v>5</v>
      </c>
      <c r="C45" s="9">
        <v>11.8</v>
      </c>
      <c r="D45" s="9">
        <v>0</v>
      </c>
      <c r="E45" s="9">
        <v>0.1</v>
      </c>
      <c r="F45" s="9">
        <v>37.199999999999996</v>
      </c>
      <c r="G45" s="9">
        <v>158.30000000000001</v>
      </c>
      <c r="H45" s="9">
        <v>64.2</v>
      </c>
      <c r="I45" s="9">
        <v>737.70000000000016</v>
      </c>
      <c r="J45" s="9">
        <v>0</v>
      </c>
      <c r="K45" s="9">
        <v>140.19999999999999</v>
      </c>
      <c r="L45" s="9">
        <v>11</v>
      </c>
      <c r="M45" s="10">
        <f t="shared" si="0"/>
        <v>1160.5000000000002</v>
      </c>
    </row>
    <row r="46" spans="1:13" ht="15" customHeight="1" x14ac:dyDescent="0.25">
      <c r="A46" s="11" t="s">
        <v>36</v>
      </c>
      <c r="B46" s="8" t="s">
        <v>7</v>
      </c>
      <c r="C46" s="12">
        <v>0</v>
      </c>
      <c r="D46" s="12">
        <v>0</v>
      </c>
      <c r="E46" s="12">
        <v>0</v>
      </c>
      <c r="F46" s="12">
        <v>0.15972958912046753</v>
      </c>
      <c r="G46" s="12">
        <v>8.1456423915544462</v>
      </c>
      <c r="H46" s="12">
        <v>3.0423471859161708</v>
      </c>
      <c r="I46" s="12">
        <v>20.321434044723226</v>
      </c>
      <c r="J46" s="12">
        <v>0</v>
      </c>
      <c r="K46" s="12">
        <v>0.72296373196559927</v>
      </c>
      <c r="L46" s="12">
        <v>7.8830567200340873E-3</v>
      </c>
      <c r="M46" s="13">
        <f t="shared" si="0"/>
        <v>32.399999999999942</v>
      </c>
    </row>
    <row r="47" spans="1:13" ht="15" customHeight="1" x14ac:dyDescent="0.25">
      <c r="A47" s="14"/>
      <c r="B47" s="15" t="s">
        <v>8</v>
      </c>
      <c r="C47" s="16">
        <v>0</v>
      </c>
      <c r="D47" s="16">
        <v>0</v>
      </c>
      <c r="E47" s="16">
        <v>0</v>
      </c>
      <c r="F47" s="16">
        <v>4.9299255901378959E-3</v>
      </c>
      <c r="G47" s="16">
        <v>0.25140871578871793</v>
      </c>
      <c r="H47" s="16">
        <v>9.3899604503585685E-2</v>
      </c>
      <c r="I47" s="16">
        <v>0.62720475446676738</v>
      </c>
      <c r="J47" s="16">
        <v>0</v>
      </c>
      <c r="K47" s="16">
        <v>2.2313695431037055E-2</v>
      </c>
      <c r="L47" s="16">
        <v>2.4330421975413894E-4</v>
      </c>
      <c r="M47" s="17">
        <f t="shared" si="0"/>
        <v>1</v>
      </c>
    </row>
    <row r="48" spans="1:13" ht="15" customHeight="1" x14ac:dyDescent="0.25">
      <c r="A48" s="7" t="s">
        <v>37</v>
      </c>
      <c r="B48" s="8" t="s">
        <v>5</v>
      </c>
      <c r="C48" s="9">
        <v>0.8</v>
      </c>
      <c r="D48" s="9">
        <v>0</v>
      </c>
      <c r="E48" s="9">
        <v>0.1</v>
      </c>
      <c r="F48" s="9">
        <v>39.299999999999997</v>
      </c>
      <c r="G48" s="9">
        <v>135.89999999999998</v>
      </c>
      <c r="H48" s="9">
        <v>69.900000000000006</v>
      </c>
      <c r="I48" s="9">
        <v>808.4</v>
      </c>
      <c r="J48" s="9">
        <v>0</v>
      </c>
      <c r="K48" s="9">
        <v>153.1</v>
      </c>
      <c r="L48" s="9">
        <v>11.9</v>
      </c>
      <c r="M48" s="10">
        <f t="shared" si="0"/>
        <v>1219.3999999999999</v>
      </c>
    </row>
    <row r="49" spans="1:14" ht="15" customHeight="1" x14ac:dyDescent="0.25">
      <c r="A49" s="11" t="s">
        <v>38</v>
      </c>
      <c r="B49" s="8" t="s">
        <v>7</v>
      </c>
      <c r="C49" s="12">
        <v>0</v>
      </c>
      <c r="D49" s="12">
        <v>0</v>
      </c>
      <c r="E49" s="12">
        <v>0</v>
      </c>
      <c r="F49" s="12">
        <v>0.19407851774749441</v>
      </c>
      <c r="G49" s="12">
        <v>6.9764817284171752</v>
      </c>
      <c r="H49" s="12">
        <v>5.3225067087584108</v>
      </c>
      <c r="I49" s="12">
        <v>24.120295859829092</v>
      </c>
      <c r="J49" s="12">
        <v>0</v>
      </c>
      <c r="K49" s="12">
        <v>0.56872666704995822</v>
      </c>
      <c r="L49" s="12">
        <v>1.7910518197907344E-2</v>
      </c>
      <c r="M49" s="13">
        <f t="shared" si="0"/>
        <v>37.200000000000038</v>
      </c>
    </row>
    <row r="50" spans="1:14" ht="15" customHeight="1" x14ac:dyDescent="0.25">
      <c r="A50" s="14"/>
      <c r="B50" s="15" t="s">
        <v>8</v>
      </c>
      <c r="C50" s="16">
        <v>0</v>
      </c>
      <c r="D50" s="16">
        <v>0</v>
      </c>
      <c r="E50" s="16">
        <v>0</v>
      </c>
      <c r="F50" s="16">
        <v>5.217164455577801E-3</v>
      </c>
      <c r="G50" s="16">
        <v>0.18753983140906366</v>
      </c>
      <c r="H50" s="16">
        <v>0.14307813733221519</v>
      </c>
      <c r="I50" s="16">
        <v>0.64839504999540498</v>
      </c>
      <c r="J50" s="16">
        <v>0</v>
      </c>
      <c r="K50" s="16">
        <v>1.5288351264783808E-2</v>
      </c>
      <c r="L50" s="16">
        <v>4.8146554295449797E-4</v>
      </c>
      <c r="M50" s="17">
        <f t="shared" si="0"/>
        <v>0.99999999999999989</v>
      </c>
    </row>
    <row r="51" spans="1:14" ht="15" customHeight="1" x14ac:dyDescent="0.25">
      <c r="A51" s="7" t="s">
        <v>39</v>
      </c>
      <c r="B51" s="8" t="s">
        <v>5</v>
      </c>
      <c r="C51" s="9">
        <v>3.9</v>
      </c>
      <c r="D51" s="9">
        <v>0</v>
      </c>
      <c r="E51" s="9">
        <v>0.1</v>
      </c>
      <c r="F51" s="9">
        <v>37.200000000000003</v>
      </c>
      <c r="G51" s="9">
        <v>136.80000000000001</v>
      </c>
      <c r="H51" s="9">
        <v>65.099999999999994</v>
      </c>
      <c r="I51" s="9">
        <v>752</v>
      </c>
      <c r="J51" s="9">
        <v>0</v>
      </c>
      <c r="K51" s="9">
        <v>142.79999999999998</v>
      </c>
      <c r="L51" s="9">
        <v>11.1</v>
      </c>
      <c r="M51" s="10">
        <f t="shared" si="0"/>
        <v>1149</v>
      </c>
    </row>
    <row r="52" spans="1:14" ht="15" customHeight="1" x14ac:dyDescent="0.25">
      <c r="A52" s="11" t="s">
        <v>40</v>
      </c>
      <c r="B52" s="8" t="s">
        <v>7</v>
      </c>
      <c r="C52" s="12">
        <v>0</v>
      </c>
      <c r="D52" s="12">
        <v>0</v>
      </c>
      <c r="E52" s="12">
        <v>0</v>
      </c>
      <c r="F52" s="12">
        <v>0.18026605533926343</v>
      </c>
      <c r="G52" s="12">
        <v>7.2136238973572873</v>
      </c>
      <c r="H52" s="12">
        <v>4.5958592038478514</v>
      </c>
      <c r="I52" s="12">
        <v>20.956082683247708</v>
      </c>
      <c r="J52" s="12">
        <v>0</v>
      </c>
      <c r="K52" s="12">
        <v>0.44369121244570664</v>
      </c>
      <c r="L52" s="12">
        <v>1.0476947762114053E-2</v>
      </c>
      <c r="M52" s="13">
        <f t="shared" si="0"/>
        <v>33.399999999999928</v>
      </c>
    </row>
    <row r="53" spans="1:14" ht="15" customHeight="1" x14ac:dyDescent="0.25">
      <c r="A53" s="14"/>
      <c r="B53" s="15" t="s">
        <v>8</v>
      </c>
      <c r="C53" s="16">
        <v>0</v>
      </c>
      <c r="D53" s="16">
        <v>0</v>
      </c>
      <c r="E53" s="16">
        <v>0</v>
      </c>
      <c r="F53" s="16">
        <v>5.397187285606701E-3</v>
      </c>
      <c r="G53" s="16">
        <v>0.21597676339393124</v>
      </c>
      <c r="H53" s="16">
        <v>0.13760057496550482</v>
      </c>
      <c r="I53" s="16">
        <v>0.62742762524693874</v>
      </c>
      <c r="J53" s="16">
        <v>0</v>
      </c>
      <c r="K53" s="16">
        <v>1.3284168037296635E-2</v>
      </c>
      <c r="L53" s="16">
        <v>3.136810707219783E-4</v>
      </c>
      <c r="M53" s="17">
        <f t="shared" si="0"/>
        <v>1</v>
      </c>
    </row>
    <row r="54" spans="1:14" ht="15" customHeight="1" x14ac:dyDescent="0.25">
      <c r="A54" s="7" t="s">
        <v>41</v>
      </c>
      <c r="B54" s="8" t="s">
        <v>5</v>
      </c>
      <c r="C54" s="9">
        <v>10.6</v>
      </c>
      <c r="D54" s="9">
        <v>0</v>
      </c>
      <c r="E54" s="9">
        <v>0.1</v>
      </c>
      <c r="F54" s="9">
        <v>33.5</v>
      </c>
      <c r="G54" s="9">
        <v>143.39999999999998</v>
      </c>
      <c r="H54" s="9">
        <v>57.9</v>
      </c>
      <c r="I54" s="9">
        <v>666.1</v>
      </c>
      <c r="J54" s="9">
        <v>0</v>
      </c>
      <c r="K54" s="9">
        <v>127.6</v>
      </c>
      <c r="L54" s="9">
        <v>9.8999999999999986</v>
      </c>
      <c r="M54" s="10">
        <f t="shared" si="0"/>
        <v>1049.1000000000001</v>
      </c>
    </row>
    <row r="55" spans="1:14" ht="15" customHeight="1" x14ac:dyDescent="0.25">
      <c r="A55" s="11" t="s">
        <v>42</v>
      </c>
      <c r="B55" s="8" t="s">
        <v>7</v>
      </c>
      <c r="C55" s="12">
        <v>0</v>
      </c>
      <c r="D55" s="12">
        <v>0</v>
      </c>
      <c r="E55" s="12">
        <v>0</v>
      </c>
      <c r="F55" s="12">
        <v>0.16184803313216722</v>
      </c>
      <c r="G55" s="12">
        <v>9.4526487807953572</v>
      </c>
      <c r="H55" s="12">
        <v>3.7318494278831267</v>
      </c>
      <c r="I55" s="12">
        <v>17.618211499411228</v>
      </c>
      <c r="J55" s="12">
        <v>0</v>
      </c>
      <c r="K55" s="12">
        <v>0.2271230766040464</v>
      </c>
      <c r="L55" s="12">
        <v>8.3191821741177563E-3</v>
      </c>
      <c r="M55" s="13">
        <f t="shared" si="0"/>
        <v>31.200000000000045</v>
      </c>
    </row>
    <row r="56" spans="1:14" ht="15" customHeight="1" x14ac:dyDescent="0.25">
      <c r="A56" s="14"/>
      <c r="B56" s="15" t="s">
        <v>8</v>
      </c>
      <c r="C56" s="16">
        <v>0</v>
      </c>
      <c r="D56" s="16">
        <v>0</v>
      </c>
      <c r="E56" s="16">
        <v>0</v>
      </c>
      <c r="F56" s="16">
        <v>5.1874369593643268E-3</v>
      </c>
      <c r="G56" s="16">
        <v>0.30296951220497897</v>
      </c>
      <c r="H56" s="16">
        <v>0.11961055858599748</v>
      </c>
      <c r="I56" s="16">
        <v>0.5646862660067693</v>
      </c>
      <c r="J56" s="16">
        <v>0</v>
      </c>
      <c r="K56" s="16">
        <v>7.27958578859122E-3</v>
      </c>
      <c r="L56" s="16">
        <v>2.6664045429864564E-4</v>
      </c>
      <c r="M56" s="17">
        <f t="shared" si="0"/>
        <v>1</v>
      </c>
    </row>
    <row r="58" spans="1:14" ht="20.100000000000001" customHeight="1" x14ac:dyDescent="0.25">
      <c r="A58" s="18"/>
      <c r="B58" s="19" t="s">
        <v>43</v>
      </c>
      <c r="C58" s="20">
        <v>136</v>
      </c>
      <c r="D58" s="20">
        <v>0</v>
      </c>
      <c r="E58" s="20">
        <v>2.4000000000000004</v>
      </c>
      <c r="F58" s="20">
        <v>709.6</v>
      </c>
      <c r="G58" s="20">
        <v>2939.5</v>
      </c>
      <c r="H58" s="20">
        <v>1296</v>
      </c>
      <c r="I58" s="20">
        <v>14730.700000000003</v>
      </c>
      <c r="J58" s="20">
        <v>0</v>
      </c>
      <c r="K58" s="20">
        <v>2910.9999999999995</v>
      </c>
      <c r="L58" s="20">
        <v>220.59999999999997</v>
      </c>
      <c r="M58" s="20">
        <f t="shared" ref="M58" si="1">M3+M6+M9+M12+M15+M18+M21+M24+M27+M30+M33+M36+M39+M42+M45+M48+M51+M54</f>
        <v>22945.8</v>
      </c>
      <c r="N58" s="21">
        <f>SUM(C58:L58)</f>
        <v>22945.800000000003</v>
      </c>
    </row>
    <row r="59" spans="1:14" ht="20.100000000000001" customHeight="1" x14ac:dyDescent="0.25">
      <c r="A59" s="18"/>
      <c r="B59" s="19" t="s">
        <v>44</v>
      </c>
      <c r="C59" s="22">
        <v>1.0730388910473862E-3</v>
      </c>
      <c r="D59" s="22">
        <v>0</v>
      </c>
      <c r="E59" s="22">
        <v>5.2267904370642157E-6</v>
      </c>
      <c r="F59" s="22">
        <v>7.5505709152080174E-3</v>
      </c>
      <c r="G59" s="22">
        <v>0.16945684565829056</v>
      </c>
      <c r="H59" s="22">
        <v>0.11315590024998354</v>
      </c>
      <c r="I59" s="22">
        <v>0.6784873615987268</v>
      </c>
      <c r="J59" s="22">
        <v>0</v>
      </c>
      <c r="K59" s="22">
        <v>2.9462523346118159E-2</v>
      </c>
      <c r="L59" s="22">
        <v>8.0853255018852261E-4</v>
      </c>
      <c r="M59" s="22">
        <f t="shared" ref="M59" si="2">AVERAGE(M5,M8,M11,M14,M17,M20,M23,M26,M29,M32,M35,M38,M41,M44,M47,M50,M53,M56)</f>
        <v>1</v>
      </c>
      <c r="N59" s="23">
        <f>SUM(C59:L59)</f>
        <v>1</v>
      </c>
    </row>
    <row r="60" spans="1:14" ht="20.100000000000001" customHeight="1" x14ac:dyDescent="0.25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1"/>
    </row>
    <row r="61" spans="1:14" s="33" customFormat="1" ht="20.100000000000001" customHeight="1" x14ac:dyDescent="0.25">
      <c r="A61" s="57" t="s">
        <v>2</v>
      </c>
      <c r="B61" s="58"/>
      <c r="C61" s="28">
        <v>1</v>
      </c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29">
        <v>8</v>
      </c>
      <c r="K61" s="29">
        <v>9</v>
      </c>
      <c r="L61" s="30">
        <v>10</v>
      </c>
      <c r="M61" s="31" t="s">
        <v>3</v>
      </c>
      <c r="N61" s="32"/>
    </row>
    <row r="62" spans="1:14" s="33" customFormat="1" ht="48" x14ac:dyDescent="0.25">
      <c r="A62" s="59" t="s">
        <v>45</v>
      </c>
      <c r="B62" s="60"/>
      <c r="C62" s="34" t="s">
        <v>46</v>
      </c>
      <c r="D62" s="35" t="s">
        <v>47</v>
      </c>
      <c r="E62" s="35" t="s">
        <v>48</v>
      </c>
      <c r="F62" s="35" t="s">
        <v>49</v>
      </c>
      <c r="G62" s="35" t="s">
        <v>50</v>
      </c>
      <c r="H62" s="35" t="s">
        <v>51</v>
      </c>
      <c r="I62" s="35" t="s">
        <v>52</v>
      </c>
      <c r="J62" s="35" t="s">
        <v>53</v>
      </c>
      <c r="K62" s="35" t="s">
        <v>54</v>
      </c>
      <c r="L62" s="36" t="s">
        <v>55</v>
      </c>
      <c r="M62" s="37"/>
      <c r="N62" s="32"/>
    </row>
    <row r="63" spans="1:14" ht="20.100000000000001" customHeight="1" x14ac:dyDescent="0.25">
      <c r="A63" s="71" t="s">
        <v>56</v>
      </c>
      <c r="B63" s="56"/>
      <c r="C63" s="38">
        <v>1.5261842880375559E-3</v>
      </c>
      <c r="D63" s="51">
        <v>0</v>
      </c>
      <c r="E63" s="39">
        <v>3.920092827798162E-6</v>
      </c>
      <c r="F63" s="39">
        <v>7.8221677553346816E-3</v>
      </c>
      <c r="G63" s="39">
        <v>0.16938332740252415</v>
      </c>
      <c r="H63" s="39">
        <v>0.11825246087321993</v>
      </c>
      <c r="I63" s="39">
        <v>0.67224714188574675</v>
      </c>
      <c r="J63" s="39">
        <v>0</v>
      </c>
      <c r="K63" s="39">
        <v>2.9440953776919951E-2</v>
      </c>
      <c r="L63" s="40">
        <v>7.4121361515002402E-4</v>
      </c>
      <c r="M63" s="41">
        <f t="shared" ref="M63" si="3">IF(M58&gt;0,(M$5*M3+M$8*M6+M$11*M9+M$14*M12+M$17*M15+M$20*M18+M$23*M21+M$26*M24+M$29*M27+M$32*M30+M$35*M33+M$38*M36+M$41*M39+M$44*M42+M$47*M45+M$50*M48+M$53*M51+M$56*M54)/M58,0)</f>
        <v>1.0000000000000002</v>
      </c>
      <c r="N63" s="23">
        <f>SUM(C63:L63)</f>
        <v>0.9994173696897608</v>
      </c>
    </row>
  </sheetData>
  <sheetProtection algorithmName="SHA-512" hashValue="DhWq/y+b7TQkHQUntDCvCFpT3GYPAJoVWvEpgTv4l3FfYWm7sRDZJkS4EHkSVHEYO66ftxZsxEw/gdttE8us9A==" saltValue="HZsOBSM2bkV/hqVVA8vnvw==" spinCount="100000" sheet="1" objects="1" scenarios="1"/>
  <mergeCells count="3">
    <mergeCell ref="A61:B61"/>
    <mergeCell ref="A62:B62"/>
    <mergeCell ref="A63:B63"/>
  </mergeCells>
  <conditionalFormatting sqref="C58:N60 C63:N63">
    <cfRule type="cellIs" dxfId="1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120" zoomScaleNormal="120" workbookViewId="0">
      <selection activeCell="T14" sqref="T14"/>
    </sheetView>
  </sheetViews>
  <sheetFormatPr baseColWidth="10" defaultColWidth="8.7109375" defaultRowHeight="15" customHeight="1" x14ac:dyDescent="0.25"/>
  <cols>
    <col min="1" max="1" width="13.7109375" style="42" customWidth="1"/>
    <col min="2" max="2" width="10.7109375" style="3" customWidth="1"/>
    <col min="3" max="3" width="9.28515625" style="3" bestFit="1" customWidth="1"/>
    <col min="4" max="16384" width="8.7109375" style="3"/>
  </cols>
  <sheetData>
    <row r="1" spans="1:13" ht="20.100000000000001" customHeight="1" x14ac:dyDescent="0.25">
      <c r="A1" s="1" t="s">
        <v>0</v>
      </c>
      <c r="B1" s="2">
        <f>[4]Input!B1</f>
        <v>4</v>
      </c>
      <c r="C1" s="2" t="s">
        <v>71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>
        <v>9.6999999999999993</v>
      </c>
      <c r="D3" s="9">
        <v>0</v>
      </c>
      <c r="E3" s="9">
        <v>0.2</v>
      </c>
      <c r="F3" s="9">
        <v>49.9</v>
      </c>
      <c r="G3" s="9">
        <v>438.2</v>
      </c>
      <c r="H3" s="9">
        <v>223.9</v>
      </c>
      <c r="I3" s="9">
        <v>760.4</v>
      </c>
      <c r="J3" s="9">
        <v>0</v>
      </c>
      <c r="K3" s="9">
        <v>200.8</v>
      </c>
      <c r="L3" s="9">
        <v>16.100000000000001</v>
      </c>
      <c r="M3" s="10">
        <f t="shared" ref="M3:M56" si="0">SUM(C3:L3)</f>
        <v>1699.1999999999998</v>
      </c>
    </row>
    <row r="4" spans="1:13" ht="15" customHeight="1" x14ac:dyDescent="0.25">
      <c r="A4" s="11" t="s">
        <v>6</v>
      </c>
      <c r="B4" s="8" t="s">
        <v>7</v>
      </c>
      <c r="C4" s="12">
        <v>7.2938261911961177E-3</v>
      </c>
      <c r="D4" s="12">
        <v>0</v>
      </c>
      <c r="E4" s="12">
        <v>0</v>
      </c>
      <c r="F4" s="12">
        <v>2.0266679349358396</v>
      </c>
      <c r="G4" s="12">
        <v>10.018681084712501</v>
      </c>
      <c r="H4" s="12">
        <v>13.66800139037548</v>
      </c>
      <c r="I4" s="12">
        <v>92.981420020050422</v>
      </c>
      <c r="J4" s="12">
        <v>0</v>
      </c>
      <c r="K4" s="12">
        <v>15.087444372632511</v>
      </c>
      <c r="L4" s="12">
        <v>1.0491371101712499E-2</v>
      </c>
      <c r="M4" s="13">
        <f t="shared" si="0"/>
        <v>133.79999999999967</v>
      </c>
    </row>
    <row r="5" spans="1:13" ht="15" customHeight="1" x14ac:dyDescent="0.25">
      <c r="A5" s="14"/>
      <c r="B5" s="15" t="s">
        <v>8</v>
      </c>
      <c r="C5" s="16">
        <v>5.4512901279492792E-5</v>
      </c>
      <c r="D5" s="16">
        <v>0</v>
      </c>
      <c r="E5" s="16">
        <v>0</v>
      </c>
      <c r="F5" s="16">
        <v>1.5146995029415879E-2</v>
      </c>
      <c r="G5" s="16">
        <v>7.4878035012799146E-2</v>
      </c>
      <c r="H5" s="16">
        <v>0.1021524767591593</v>
      </c>
      <c r="I5" s="16">
        <v>0.69492840074776274</v>
      </c>
      <c r="J5" s="16">
        <v>0</v>
      </c>
      <c r="K5" s="16">
        <v>0.11276116870427913</v>
      </c>
      <c r="L5" s="16">
        <v>7.8410845304278956E-5</v>
      </c>
      <c r="M5" s="17">
        <f t="shared" si="0"/>
        <v>0.99999999999999989</v>
      </c>
    </row>
    <row r="6" spans="1:13" ht="15" customHeight="1" x14ac:dyDescent="0.25">
      <c r="A6" s="7" t="s">
        <v>9</v>
      </c>
      <c r="B6" s="8" t="s">
        <v>5</v>
      </c>
      <c r="C6" s="9">
        <v>9.3000000000000007</v>
      </c>
      <c r="D6" s="9">
        <v>0</v>
      </c>
      <c r="E6" s="9">
        <v>0.2</v>
      </c>
      <c r="F6" s="9">
        <v>48.5</v>
      </c>
      <c r="G6" s="9">
        <v>390.4</v>
      </c>
      <c r="H6" s="9">
        <v>191.8</v>
      </c>
      <c r="I6" s="9">
        <v>653.59999999999991</v>
      </c>
      <c r="J6" s="9">
        <v>0</v>
      </c>
      <c r="K6" s="9">
        <v>172.79999999999998</v>
      </c>
      <c r="L6" s="9">
        <v>13.899999999999999</v>
      </c>
      <c r="M6" s="10">
        <f t="shared" si="0"/>
        <v>1480.5</v>
      </c>
    </row>
    <row r="7" spans="1:13" ht="15" customHeight="1" x14ac:dyDescent="0.25">
      <c r="A7" s="11" t="s">
        <v>10</v>
      </c>
      <c r="B7" s="8" t="s">
        <v>7</v>
      </c>
      <c r="C7" s="12">
        <v>5.4455173429879267E-3</v>
      </c>
      <c r="D7" s="12">
        <v>0</v>
      </c>
      <c r="E7" s="12">
        <v>0</v>
      </c>
      <c r="F7" s="12">
        <v>2.0182298010059503</v>
      </c>
      <c r="G7" s="12">
        <v>13.141077226924194</v>
      </c>
      <c r="H7" s="12">
        <v>9.4604162724004368</v>
      </c>
      <c r="I7" s="12">
        <v>60.454055584546879</v>
      </c>
      <c r="J7" s="12">
        <v>0</v>
      </c>
      <c r="K7" s="12">
        <v>9.912042146065339</v>
      </c>
      <c r="L7" s="12">
        <v>8.7334517142334533E-3</v>
      </c>
      <c r="M7" s="13">
        <f t="shared" si="0"/>
        <v>95.000000000000014</v>
      </c>
    </row>
    <row r="8" spans="1:13" ht="15" customHeight="1" x14ac:dyDescent="0.25">
      <c r="A8" s="14"/>
      <c r="B8" s="15" t="s">
        <v>8</v>
      </c>
      <c r="C8" s="16">
        <v>5.732123518934659E-5</v>
      </c>
      <c r="D8" s="16">
        <v>0</v>
      </c>
      <c r="E8" s="16">
        <v>0</v>
      </c>
      <c r="F8" s="16">
        <v>2.1244524221115262E-2</v>
      </c>
      <c r="G8" s="16">
        <v>0.13832712870446517</v>
      </c>
      <c r="H8" s="16">
        <v>9.9583329183162483E-2</v>
      </c>
      <c r="I8" s="16">
        <v>0.63635847983733551</v>
      </c>
      <c r="J8" s="16">
        <v>0</v>
      </c>
      <c r="K8" s="16">
        <v>0.10433728574805619</v>
      </c>
      <c r="L8" s="16">
        <v>9.19310706761416E-5</v>
      </c>
      <c r="M8" s="17">
        <f t="shared" si="0"/>
        <v>1.0000000000000002</v>
      </c>
    </row>
    <row r="9" spans="1:13" ht="15" customHeight="1" x14ac:dyDescent="0.25">
      <c r="A9" s="7" t="s">
        <v>11</v>
      </c>
      <c r="B9" s="8" t="s">
        <v>5</v>
      </c>
      <c r="C9" s="9">
        <v>11.2</v>
      </c>
      <c r="D9" s="9">
        <v>0</v>
      </c>
      <c r="E9" s="9">
        <v>0.1</v>
      </c>
      <c r="F9" s="9">
        <v>37.9</v>
      </c>
      <c r="G9" s="9">
        <v>311.2</v>
      </c>
      <c r="H9" s="9">
        <v>140.9</v>
      </c>
      <c r="I9" s="9">
        <v>480</v>
      </c>
      <c r="J9" s="9">
        <v>0</v>
      </c>
      <c r="K9" s="9">
        <v>127.7</v>
      </c>
      <c r="L9" s="9">
        <v>10.4</v>
      </c>
      <c r="M9" s="10">
        <f t="shared" si="0"/>
        <v>1119.4000000000001</v>
      </c>
    </row>
    <row r="10" spans="1:13" ht="15" customHeight="1" x14ac:dyDescent="0.25">
      <c r="A10" s="11" t="s">
        <v>12</v>
      </c>
      <c r="B10" s="8" t="s">
        <v>7</v>
      </c>
      <c r="C10" s="12">
        <v>8.5337598618799859E-3</v>
      </c>
      <c r="D10" s="12">
        <v>0</v>
      </c>
      <c r="E10" s="12">
        <v>0</v>
      </c>
      <c r="F10" s="12">
        <v>0.37250750113446474</v>
      </c>
      <c r="G10" s="12">
        <v>11.132120788549496</v>
      </c>
      <c r="H10" s="12">
        <v>5.1726221590186725</v>
      </c>
      <c r="I10" s="12">
        <v>56.394087696695635</v>
      </c>
      <c r="J10" s="12">
        <v>0</v>
      </c>
      <c r="K10" s="12">
        <v>7.7158719835357186</v>
      </c>
      <c r="L10" s="12">
        <v>4.2561112041190619E-3</v>
      </c>
      <c r="M10" s="13">
        <f t="shared" si="0"/>
        <v>80.799999999999983</v>
      </c>
    </row>
    <row r="11" spans="1:13" ht="15" customHeight="1" x14ac:dyDescent="0.25">
      <c r="A11" s="14"/>
      <c r="B11" s="15" t="s">
        <v>8</v>
      </c>
      <c r="C11" s="16">
        <v>1.0561583987475232E-4</v>
      </c>
      <c r="D11" s="16">
        <v>0</v>
      </c>
      <c r="E11" s="16">
        <v>0</v>
      </c>
      <c r="F11" s="16">
        <v>4.6102413506740698E-3</v>
      </c>
      <c r="G11" s="16">
        <v>0.13777377213551359</v>
      </c>
      <c r="H11" s="16">
        <v>6.4017600977953878E-2</v>
      </c>
      <c r="I11" s="16">
        <v>0.69794662990959955</v>
      </c>
      <c r="J11" s="16">
        <v>0</v>
      </c>
      <c r="K11" s="16">
        <v>9.549346514276881E-2</v>
      </c>
      <c r="L11" s="16">
        <v>5.2674643615334935E-5</v>
      </c>
      <c r="M11" s="17">
        <f t="shared" si="0"/>
        <v>1</v>
      </c>
    </row>
    <row r="12" spans="1:13" ht="15" customHeight="1" x14ac:dyDescent="0.25">
      <c r="A12" s="7" t="s">
        <v>13</v>
      </c>
      <c r="B12" s="8" t="s">
        <v>5</v>
      </c>
      <c r="C12" s="9">
        <v>5.9</v>
      </c>
      <c r="D12" s="9">
        <v>0</v>
      </c>
      <c r="E12" s="9">
        <v>0.2</v>
      </c>
      <c r="F12" s="9">
        <v>49.599999999999994</v>
      </c>
      <c r="G12" s="9">
        <v>387.5</v>
      </c>
      <c r="H12" s="9">
        <v>199.2</v>
      </c>
      <c r="I12" s="9">
        <v>678.6</v>
      </c>
      <c r="J12" s="9">
        <v>0</v>
      </c>
      <c r="K12" s="9">
        <v>179.8</v>
      </c>
      <c r="L12" s="9">
        <v>14.5</v>
      </c>
      <c r="M12" s="10">
        <f t="shared" si="0"/>
        <v>1515.3</v>
      </c>
    </row>
    <row r="13" spans="1:13" ht="15" customHeight="1" x14ac:dyDescent="0.25">
      <c r="A13" s="11" t="s">
        <v>14</v>
      </c>
      <c r="B13" s="8" t="s">
        <v>7</v>
      </c>
      <c r="C13" s="12">
        <v>2.6903762991956626E-3</v>
      </c>
      <c r="D13" s="12">
        <v>0</v>
      </c>
      <c r="E13" s="12">
        <v>0</v>
      </c>
      <c r="F13" s="12">
        <v>0.49694012159092704</v>
      </c>
      <c r="G13" s="12">
        <v>9.6279894845260987</v>
      </c>
      <c r="H13" s="12">
        <v>10.192806146575847</v>
      </c>
      <c r="I13" s="12">
        <v>67.118705242307811</v>
      </c>
      <c r="J13" s="12">
        <v>0</v>
      </c>
      <c r="K13" s="12">
        <v>10.952277532893397</v>
      </c>
      <c r="L13" s="12">
        <v>8.5910958067112464E-3</v>
      </c>
      <c r="M13" s="13">
        <f t="shared" si="0"/>
        <v>98.399999999999977</v>
      </c>
    </row>
    <row r="14" spans="1:13" ht="15" customHeight="1" x14ac:dyDescent="0.25">
      <c r="A14" s="14"/>
      <c r="B14" s="15" t="s">
        <v>8</v>
      </c>
      <c r="C14" s="16">
        <v>2.7341222552801456E-5</v>
      </c>
      <c r="D14" s="16">
        <v>0</v>
      </c>
      <c r="E14" s="16">
        <v>0</v>
      </c>
      <c r="F14" s="16">
        <v>5.050204487712674E-3</v>
      </c>
      <c r="G14" s="16">
        <v>9.7845421590712411E-2</v>
      </c>
      <c r="H14" s="16">
        <v>0.10358542831886026</v>
      </c>
      <c r="I14" s="16">
        <v>0.68210066303158357</v>
      </c>
      <c r="J14" s="16">
        <v>0</v>
      </c>
      <c r="K14" s="16">
        <v>0.11130363346436382</v>
      </c>
      <c r="L14" s="16">
        <v>8.7307884214545207E-5</v>
      </c>
      <c r="M14" s="17">
        <f t="shared" si="0"/>
        <v>1</v>
      </c>
    </row>
    <row r="15" spans="1:13" ht="15" customHeight="1" x14ac:dyDescent="0.25">
      <c r="A15" s="7" t="s">
        <v>15</v>
      </c>
      <c r="B15" s="8" t="s">
        <v>5</v>
      </c>
      <c r="C15" s="9">
        <v>7.3</v>
      </c>
      <c r="D15" s="9">
        <v>0</v>
      </c>
      <c r="E15" s="9">
        <v>0.1</v>
      </c>
      <c r="F15" s="9">
        <v>42.099999999999994</v>
      </c>
      <c r="G15" s="9">
        <v>335.1</v>
      </c>
      <c r="H15" s="9">
        <v>164.7</v>
      </c>
      <c r="I15" s="9">
        <v>559.59999999999991</v>
      </c>
      <c r="J15" s="9">
        <v>0</v>
      </c>
      <c r="K15" s="9">
        <v>148.90000000000003</v>
      </c>
      <c r="L15" s="9">
        <v>12</v>
      </c>
      <c r="M15" s="10">
        <f t="shared" si="0"/>
        <v>1269.8</v>
      </c>
    </row>
    <row r="16" spans="1:13" ht="15" customHeight="1" x14ac:dyDescent="0.25">
      <c r="A16" s="11" t="s">
        <v>16</v>
      </c>
      <c r="B16" s="8" t="s">
        <v>7</v>
      </c>
      <c r="C16" s="12">
        <v>3.3276174151826154E-3</v>
      </c>
      <c r="D16" s="12">
        <v>0</v>
      </c>
      <c r="E16" s="12">
        <v>0</v>
      </c>
      <c r="F16" s="12">
        <v>0.7939663895869935</v>
      </c>
      <c r="G16" s="12">
        <v>8.9886714493480024</v>
      </c>
      <c r="H16" s="12">
        <v>6.8143322929430639</v>
      </c>
      <c r="I16" s="12">
        <v>73.254455261173732</v>
      </c>
      <c r="J16" s="12">
        <v>0</v>
      </c>
      <c r="K16" s="12">
        <v>7.8395836191303303</v>
      </c>
      <c r="L16" s="12">
        <v>5.6633704028694609E-3</v>
      </c>
      <c r="M16" s="13">
        <f t="shared" si="0"/>
        <v>97.700000000000173</v>
      </c>
    </row>
    <row r="17" spans="1:13" ht="15" customHeight="1" x14ac:dyDescent="0.25">
      <c r="A17" s="14"/>
      <c r="B17" s="15" t="s">
        <v>8</v>
      </c>
      <c r="C17" s="16">
        <v>3.4059543655912071E-5</v>
      </c>
      <c r="D17" s="16">
        <v>0</v>
      </c>
      <c r="E17" s="16">
        <v>0</v>
      </c>
      <c r="F17" s="16">
        <v>8.1265751237153752E-3</v>
      </c>
      <c r="G17" s="16">
        <v>9.2002778396601703E-2</v>
      </c>
      <c r="H17" s="16">
        <v>6.9747515792661738E-2</v>
      </c>
      <c r="I17" s="16">
        <v>0.74978971608161316</v>
      </c>
      <c r="J17" s="16">
        <v>0</v>
      </c>
      <c r="K17" s="16">
        <v>8.0241388118017565E-2</v>
      </c>
      <c r="L17" s="16">
        <v>5.7966943734590082E-5</v>
      </c>
      <c r="M17" s="17">
        <f t="shared" si="0"/>
        <v>1</v>
      </c>
    </row>
    <row r="18" spans="1:13" ht="15" customHeight="1" x14ac:dyDescent="0.25">
      <c r="A18" s="7" t="s">
        <v>17</v>
      </c>
      <c r="B18" s="8" t="s">
        <v>5</v>
      </c>
      <c r="C18" s="9">
        <v>11.2</v>
      </c>
      <c r="D18" s="9">
        <v>0</v>
      </c>
      <c r="E18" s="9">
        <v>0.1</v>
      </c>
      <c r="F18" s="9">
        <v>37.9</v>
      </c>
      <c r="G18" s="9">
        <v>311.79999999999995</v>
      </c>
      <c r="H18" s="9">
        <v>141.10000000000002</v>
      </c>
      <c r="I18" s="9">
        <v>481</v>
      </c>
      <c r="J18" s="9">
        <v>0</v>
      </c>
      <c r="K18" s="9">
        <v>127.7</v>
      </c>
      <c r="L18" s="9">
        <v>10.4</v>
      </c>
      <c r="M18" s="10">
        <f t="shared" si="0"/>
        <v>1121.2</v>
      </c>
    </row>
    <row r="19" spans="1:13" ht="15" customHeight="1" x14ac:dyDescent="0.25">
      <c r="A19" s="11" t="s">
        <v>18</v>
      </c>
      <c r="B19" s="8" t="s">
        <v>7</v>
      </c>
      <c r="C19" s="12">
        <v>8.5522900917052169E-3</v>
      </c>
      <c r="D19" s="12">
        <v>0</v>
      </c>
      <c r="E19" s="12">
        <v>0</v>
      </c>
      <c r="F19" s="12">
        <v>0.25920144702542069</v>
      </c>
      <c r="G19" s="12">
        <v>11.204986740756851</v>
      </c>
      <c r="H19" s="12">
        <v>5.1787569992519025</v>
      </c>
      <c r="I19" s="12">
        <v>56.80933374402229</v>
      </c>
      <c r="J19" s="12">
        <v>0</v>
      </c>
      <c r="K19" s="12">
        <v>7.6349360711226151</v>
      </c>
      <c r="L19" s="12">
        <v>4.2327077292014792E-3</v>
      </c>
      <c r="M19" s="13">
        <f t="shared" si="0"/>
        <v>81.09999999999998</v>
      </c>
    </row>
    <row r="20" spans="1:13" ht="15" customHeight="1" x14ac:dyDescent="0.25">
      <c r="A20" s="14"/>
      <c r="B20" s="15" t="s">
        <v>8</v>
      </c>
      <c r="C20" s="16">
        <v>1.0545363861535412E-4</v>
      </c>
      <c r="D20" s="16">
        <v>0</v>
      </c>
      <c r="E20" s="16">
        <v>0</v>
      </c>
      <c r="F20" s="16">
        <v>3.1960720964910082E-3</v>
      </c>
      <c r="G20" s="16">
        <v>0.1381625985296776</v>
      </c>
      <c r="H20" s="16">
        <v>6.3856436488926069E-2</v>
      </c>
      <c r="I20" s="16">
        <v>0.70048500300890637</v>
      </c>
      <c r="J20" s="16">
        <v>0</v>
      </c>
      <c r="K20" s="16">
        <v>9.4142245020007606E-2</v>
      </c>
      <c r="L20" s="16">
        <v>5.2191217376097166E-5</v>
      </c>
      <c r="M20" s="17">
        <f t="shared" si="0"/>
        <v>1</v>
      </c>
    </row>
    <row r="21" spans="1:13" ht="15" customHeight="1" x14ac:dyDescent="0.25">
      <c r="A21" s="7" t="s">
        <v>19</v>
      </c>
      <c r="B21" s="8" t="s">
        <v>5</v>
      </c>
      <c r="C21" s="9">
        <v>2.7</v>
      </c>
      <c r="D21" s="9">
        <v>0</v>
      </c>
      <c r="E21" s="9">
        <v>0.1</v>
      </c>
      <c r="F21" s="9">
        <v>42.9</v>
      </c>
      <c r="G21" s="9">
        <v>299.2</v>
      </c>
      <c r="H21" s="9">
        <v>156.5</v>
      </c>
      <c r="I21" s="9">
        <v>529.6</v>
      </c>
      <c r="J21" s="9">
        <v>0</v>
      </c>
      <c r="K21" s="9">
        <v>141.9</v>
      </c>
      <c r="L21" s="9">
        <v>11.4</v>
      </c>
      <c r="M21" s="10">
        <f t="shared" si="0"/>
        <v>1184.3000000000002</v>
      </c>
    </row>
    <row r="22" spans="1:13" ht="15" customHeight="1" x14ac:dyDescent="0.25">
      <c r="A22" s="11" t="s">
        <v>20</v>
      </c>
      <c r="B22" s="8" t="s">
        <v>7</v>
      </c>
      <c r="C22" s="12">
        <v>6.2162265077558843E-4</v>
      </c>
      <c r="D22" s="12">
        <v>0</v>
      </c>
      <c r="E22" s="12">
        <v>0</v>
      </c>
      <c r="F22" s="12">
        <v>0.3315493754598875</v>
      </c>
      <c r="G22" s="12">
        <v>4.7930833520224301</v>
      </c>
      <c r="H22" s="12">
        <v>5.8019652808518458</v>
      </c>
      <c r="I22" s="12">
        <v>63.332153614102438</v>
      </c>
      <c r="J22" s="12">
        <v>0</v>
      </c>
      <c r="K22" s="12">
        <v>8.9389924883226719</v>
      </c>
      <c r="L22" s="12">
        <v>1.6342665899096165E-3</v>
      </c>
      <c r="M22" s="13">
        <f t="shared" si="0"/>
        <v>83.199999999999946</v>
      </c>
    </row>
    <row r="23" spans="1:13" ht="15" customHeight="1" x14ac:dyDescent="0.25">
      <c r="A23" s="14"/>
      <c r="B23" s="15" t="s">
        <v>8</v>
      </c>
      <c r="C23" s="16">
        <v>7.4714260910527507E-6</v>
      </c>
      <c r="D23" s="16">
        <v>0</v>
      </c>
      <c r="E23" s="16">
        <v>0</v>
      </c>
      <c r="F23" s="16">
        <v>3.9849684550467271E-3</v>
      </c>
      <c r="G23" s="16">
        <v>5.7609174904115781E-2</v>
      </c>
      <c r="H23" s="16">
        <v>6.9735159625623197E-2</v>
      </c>
      <c r="I23" s="16">
        <v>0.76120376940027024</v>
      </c>
      <c r="J23" s="16">
        <v>0</v>
      </c>
      <c r="K23" s="16">
        <v>0.10743981356157065</v>
      </c>
      <c r="L23" s="16">
        <v>1.9642627282567519E-5</v>
      </c>
      <c r="M23" s="17">
        <f t="shared" si="0"/>
        <v>1.0000000000000002</v>
      </c>
    </row>
    <row r="24" spans="1:13" ht="15" customHeight="1" x14ac:dyDescent="0.25">
      <c r="A24" s="7" t="s">
        <v>21</v>
      </c>
      <c r="B24" s="8" t="s">
        <v>5</v>
      </c>
      <c r="C24" s="9">
        <v>7.3</v>
      </c>
      <c r="D24" s="9">
        <v>0</v>
      </c>
      <c r="E24" s="9">
        <v>0.1</v>
      </c>
      <c r="F24" s="9">
        <v>42.099999999999994</v>
      </c>
      <c r="G24" s="9">
        <v>335.1</v>
      </c>
      <c r="H24" s="9">
        <v>164.7</v>
      </c>
      <c r="I24" s="9">
        <v>559.59999999999991</v>
      </c>
      <c r="J24" s="9">
        <v>0</v>
      </c>
      <c r="K24" s="9">
        <v>148.90000000000003</v>
      </c>
      <c r="L24" s="9">
        <v>12</v>
      </c>
      <c r="M24" s="10">
        <f t="shared" si="0"/>
        <v>1269.8</v>
      </c>
    </row>
    <row r="25" spans="1:13" ht="15" customHeight="1" x14ac:dyDescent="0.25">
      <c r="A25" s="11" t="s">
        <v>22</v>
      </c>
      <c r="B25" s="8" t="s">
        <v>7</v>
      </c>
      <c r="C25" s="12">
        <v>3.3276174151826154E-3</v>
      </c>
      <c r="D25" s="12">
        <v>0</v>
      </c>
      <c r="E25" s="12">
        <v>0</v>
      </c>
      <c r="F25" s="12">
        <v>0.7939663895869935</v>
      </c>
      <c r="G25" s="12">
        <v>8.9886714493480024</v>
      </c>
      <c r="H25" s="12">
        <v>6.8143322929430639</v>
      </c>
      <c r="I25" s="12">
        <v>73.254455261173732</v>
      </c>
      <c r="J25" s="12">
        <v>0</v>
      </c>
      <c r="K25" s="12">
        <v>7.8395836191303303</v>
      </c>
      <c r="L25" s="12">
        <v>5.6633704028694609E-3</v>
      </c>
      <c r="M25" s="13">
        <f t="shared" si="0"/>
        <v>97.700000000000173</v>
      </c>
    </row>
    <row r="26" spans="1:13" ht="15" customHeight="1" x14ac:dyDescent="0.25">
      <c r="A26" s="14"/>
      <c r="B26" s="15" t="s">
        <v>8</v>
      </c>
      <c r="C26" s="16">
        <v>3.4059543655912071E-5</v>
      </c>
      <c r="D26" s="16">
        <v>0</v>
      </c>
      <c r="E26" s="16">
        <v>0</v>
      </c>
      <c r="F26" s="16">
        <v>8.1265751237153752E-3</v>
      </c>
      <c r="G26" s="16">
        <v>9.2002778396601703E-2</v>
      </c>
      <c r="H26" s="16">
        <v>6.9747515792661738E-2</v>
      </c>
      <c r="I26" s="16">
        <v>0.74978971608161316</v>
      </c>
      <c r="J26" s="16">
        <v>0</v>
      </c>
      <c r="K26" s="16">
        <v>8.0241388118017565E-2</v>
      </c>
      <c r="L26" s="16">
        <v>5.7966943734590082E-5</v>
      </c>
      <c r="M26" s="17">
        <f t="shared" si="0"/>
        <v>1</v>
      </c>
    </row>
    <row r="27" spans="1:13" ht="15" customHeight="1" x14ac:dyDescent="0.25">
      <c r="A27" s="7" t="s">
        <v>23</v>
      </c>
      <c r="B27" s="8" t="s">
        <v>5</v>
      </c>
      <c r="C27" s="9">
        <v>10.3</v>
      </c>
      <c r="D27" s="9">
        <v>0</v>
      </c>
      <c r="E27" s="9">
        <v>0.1</v>
      </c>
      <c r="F27" s="9">
        <v>39.900000000000006</v>
      </c>
      <c r="G27" s="9">
        <v>284.89999999999998</v>
      </c>
      <c r="H27" s="9">
        <v>128.80000000000001</v>
      </c>
      <c r="I27" s="9">
        <v>439.40000000000003</v>
      </c>
      <c r="J27" s="9">
        <v>0</v>
      </c>
      <c r="K27" s="9">
        <v>116.89999999999998</v>
      </c>
      <c r="L27" s="9">
        <v>9.5</v>
      </c>
      <c r="M27" s="10">
        <f t="shared" si="0"/>
        <v>1029.8000000000002</v>
      </c>
    </row>
    <row r="28" spans="1:13" ht="15" customHeight="1" x14ac:dyDescent="0.25">
      <c r="A28" s="11" t="s">
        <v>24</v>
      </c>
      <c r="B28" s="8" t="s">
        <v>7</v>
      </c>
      <c r="C28" s="12">
        <v>1.6952877552432355E-2</v>
      </c>
      <c r="D28" s="12">
        <v>0</v>
      </c>
      <c r="E28" s="12">
        <v>0</v>
      </c>
      <c r="F28" s="12">
        <v>0.22899563690235336</v>
      </c>
      <c r="G28" s="12">
        <v>8.9673081172211404</v>
      </c>
      <c r="H28" s="12">
        <v>4.2092397734426754</v>
      </c>
      <c r="I28" s="12">
        <v>45.770528715068778</v>
      </c>
      <c r="J28" s="12">
        <v>0</v>
      </c>
      <c r="K28" s="12">
        <v>6.2053881035913943</v>
      </c>
      <c r="L28" s="12">
        <v>0.10158677622113443</v>
      </c>
      <c r="M28" s="13">
        <f t="shared" si="0"/>
        <v>65.499999999999915</v>
      </c>
    </row>
    <row r="29" spans="1:13" ht="15" customHeight="1" x14ac:dyDescent="0.25">
      <c r="A29" s="14"/>
      <c r="B29" s="15" t="s">
        <v>8</v>
      </c>
      <c r="C29" s="16">
        <v>2.5882255805240271E-4</v>
      </c>
      <c r="D29" s="16">
        <v>0</v>
      </c>
      <c r="E29" s="16">
        <v>0</v>
      </c>
      <c r="F29" s="16">
        <v>3.4961165939290635E-3</v>
      </c>
      <c r="G29" s="16">
        <v>0.13690546743849086</v>
      </c>
      <c r="H29" s="16">
        <v>6.4263202647979856E-2</v>
      </c>
      <c r="I29" s="16">
        <v>0.69878669793998227</v>
      </c>
      <c r="J29" s="16">
        <v>0</v>
      </c>
      <c r="K29" s="16">
        <v>9.4738749673151185E-2</v>
      </c>
      <c r="L29" s="16">
        <v>1.5509431484142682E-3</v>
      </c>
      <c r="M29" s="17">
        <f t="shared" si="0"/>
        <v>1</v>
      </c>
    </row>
    <row r="30" spans="1:13" ht="15" customHeight="1" x14ac:dyDescent="0.25">
      <c r="A30" s="7" t="s">
        <v>25</v>
      </c>
      <c r="B30" s="8" t="s">
        <v>5</v>
      </c>
      <c r="C30" s="9">
        <v>7.6000000000000005</v>
      </c>
      <c r="D30" s="9">
        <v>0</v>
      </c>
      <c r="E30" s="9">
        <v>0.2</v>
      </c>
      <c r="F30" s="9">
        <v>61.500000000000007</v>
      </c>
      <c r="G30" s="9">
        <v>463.6</v>
      </c>
      <c r="H30" s="9">
        <v>233.7</v>
      </c>
      <c r="I30" s="9">
        <v>878.9</v>
      </c>
      <c r="J30" s="9">
        <v>0</v>
      </c>
      <c r="K30" s="9">
        <v>238.1</v>
      </c>
      <c r="L30" s="9">
        <v>18.3</v>
      </c>
      <c r="M30" s="10">
        <f t="shared" si="0"/>
        <v>1901.8999999999999</v>
      </c>
    </row>
    <row r="31" spans="1:13" ht="15" customHeight="1" x14ac:dyDescent="0.25">
      <c r="A31" s="11" t="s">
        <v>26</v>
      </c>
      <c r="B31" s="8" t="s">
        <v>7</v>
      </c>
      <c r="C31" s="12">
        <v>2.6684212077571878E-2</v>
      </c>
      <c r="D31" s="12">
        <v>0</v>
      </c>
      <c r="E31" s="12">
        <v>0</v>
      </c>
      <c r="F31" s="12">
        <v>0.41765621766813688</v>
      </c>
      <c r="G31" s="12">
        <v>1.8687742122745732</v>
      </c>
      <c r="H31" s="12">
        <v>4.8597286260780947</v>
      </c>
      <c r="I31" s="12">
        <v>20.002653385744509</v>
      </c>
      <c r="J31" s="12">
        <v>0</v>
      </c>
      <c r="K31" s="12">
        <v>0.81877333246936246</v>
      </c>
      <c r="L31" s="12">
        <v>5.730013687683666E-3</v>
      </c>
      <c r="M31" s="13">
        <f t="shared" si="0"/>
        <v>27.999999999999929</v>
      </c>
    </row>
    <row r="32" spans="1:13" ht="15" customHeight="1" x14ac:dyDescent="0.25">
      <c r="A32" s="14"/>
      <c r="B32" s="15" t="s">
        <v>8</v>
      </c>
      <c r="C32" s="16">
        <v>9.530075741989981E-4</v>
      </c>
      <c r="D32" s="16">
        <v>0</v>
      </c>
      <c r="E32" s="16">
        <v>0</v>
      </c>
      <c r="F32" s="16">
        <v>1.4916293488147783E-2</v>
      </c>
      <c r="G32" s="16">
        <v>6.6741936152663495E-2</v>
      </c>
      <c r="H32" s="16">
        <v>0.17356173664564667</v>
      </c>
      <c r="I32" s="16">
        <v>0.71438047806230565</v>
      </c>
      <c r="J32" s="16">
        <v>0</v>
      </c>
      <c r="K32" s="16">
        <v>2.9241904731048735E-2</v>
      </c>
      <c r="L32" s="16">
        <v>2.0464334598870287E-4</v>
      </c>
      <c r="M32" s="17">
        <f t="shared" si="0"/>
        <v>1</v>
      </c>
    </row>
    <row r="33" spans="1:13" ht="15" customHeight="1" x14ac:dyDescent="0.25">
      <c r="A33" s="7" t="s">
        <v>27</v>
      </c>
      <c r="B33" s="8" t="s">
        <v>5</v>
      </c>
      <c r="C33" s="9">
        <v>8.6999999999999993</v>
      </c>
      <c r="D33" s="9">
        <v>0</v>
      </c>
      <c r="E33" s="9">
        <v>0.2</v>
      </c>
      <c r="F33" s="9">
        <v>52.699999999999996</v>
      </c>
      <c r="G33" s="9">
        <v>411.29999999999995</v>
      </c>
      <c r="H33" s="9">
        <v>199.6</v>
      </c>
      <c r="I33" s="9">
        <v>742.49999999999989</v>
      </c>
      <c r="J33" s="9">
        <v>0</v>
      </c>
      <c r="K33" s="9">
        <v>193.6</v>
      </c>
      <c r="L33" s="9">
        <v>15.5</v>
      </c>
      <c r="M33" s="10">
        <f t="shared" si="0"/>
        <v>1624.1</v>
      </c>
    </row>
    <row r="34" spans="1:13" ht="15" customHeight="1" x14ac:dyDescent="0.25">
      <c r="A34" s="11" t="s">
        <v>28</v>
      </c>
      <c r="B34" s="8" t="s">
        <v>7</v>
      </c>
      <c r="C34" s="12">
        <v>1.9619695277738103E-2</v>
      </c>
      <c r="D34" s="12">
        <v>0</v>
      </c>
      <c r="E34" s="12">
        <v>0</v>
      </c>
      <c r="F34" s="12">
        <v>0.41203252107590327</v>
      </c>
      <c r="G34" s="12">
        <v>4.3340123229287855</v>
      </c>
      <c r="H34" s="12">
        <v>4.1877204064877844</v>
      </c>
      <c r="I34" s="12">
        <v>17.979987228441608</v>
      </c>
      <c r="J34" s="12">
        <v>0</v>
      </c>
      <c r="K34" s="12">
        <v>0.86124780790697741</v>
      </c>
      <c r="L34" s="12">
        <v>5.3800178811191923E-3</v>
      </c>
      <c r="M34" s="13">
        <f t="shared" si="0"/>
        <v>27.799999999999915</v>
      </c>
    </row>
    <row r="35" spans="1:13" ht="15" customHeight="1" x14ac:dyDescent="0.25">
      <c r="A35" s="14"/>
      <c r="B35" s="15" t="s">
        <v>8</v>
      </c>
      <c r="C35" s="16">
        <v>7.0574443445101304E-4</v>
      </c>
      <c r="D35" s="16">
        <v>0</v>
      </c>
      <c r="E35" s="16">
        <v>0</v>
      </c>
      <c r="F35" s="16">
        <v>1.482131370776635E-2</v>
      </c>
      <c r="G35" s="16">
        <v>0.15589972384635967</v>
      </c>
      <c r="H35" s="16">
        <v>0.15063742469380564</v>
      </c>
      <c r="I35" s="16">
        <v>0.64676213051948428</v>
      </c>
      <c r="J35" s="16">
        <v>0</v>
      </c>
      <c r="K35" s="16">
        <v>3.0980136975071224E-2</v>
      </c>
      <c r="L35" s="16">
        <v>1.9352582306184204E-4</v>
      </c>
      <c r="M35" s="17">
        <f t="shared" si="0"/>
        <v>1</v>
      </c>
    </row>
    <row r="36" spans="1:13" ht="15" customHeight="1" x14ac:dyDescent="0.25">
      <c r="A36" s="7" t="s">
        <v>29</v>
      </c>
      <c r="B36" s="8" t="s">
        <v>5</v>
      </c>
      <c r="C36" s="9">
        <v>12.5</v>
      </c>
      <c r="D36" s="9">
        <v>0</v>
      </c>
      <c r="E36" s="9">
        <v>0.1</v>
      </c>
      <c r="F36" s="9">
        <v>40.1</v>
      </c>
      <c r="G36" s="9">
        <v>333.2</v>
      </c>
      <c r="H36" s="9">
        <v>141.1</v>
      </c>
      <c r="I36" s="9">
        <v>553.49999999999989</v>
      </c>
      <c r="J36" s="9">
        <v>0</v>
      </c>
      <c r="K36" s="9">
        <v>144.80000000000001</v>
      </c>
      <c r="L36" s="9">
        <v>11.7</v>
      </c>
      <c r="M36" s="10">
        <f t="shared" si="0"/>
        <v>1237</v>
      </c>
    </row>
    <row r="37" spans="1:13" ht="15" customHeight="1" x14ac:dyDescent="0.25">
      <c r="A37" s="11" t="s">
        <v>30</v>
      </c>
      <c r="B37" s="8" t="s">
        <v>7</v>
      </c>
      <c r="C37" s="12">
        <v>1.1040113311743482E-2</v>
      </c>
      <c r="D37" s="12">
        <v>0</v>
      </c>
      <c r="E37" s="12">
        <v>0</v>
      </c>
      <c r="F37" s="12">
        <v>0.23392707479881159</v>
      </c>
      <c r="G37" s="12">
        <v>5.4376814228561967</v>
      </c>
      <c r="H37" s="12">
        <v>2.6276457305100394</v>
      </c>
      <c r="I37" s="12">
        <v>16.373281585128694</v>
      </c>
      <c r="J37" s="12">
        <v>0</v>
      </c>
      <c r="K37" s="12">
        <v>0.31323405198990883</v>
      </c>
      <c r="L37" s="12">
        <v>3.1900214046183262E-3</v>
      </c>
      <c r="M37" s="13">
        <f t="shared" si="0"/>
        <v>25.000000000000011</v>
      </c>
    </row>
    <row r="38" spans="1:13" ht="15" customHeight="1" x14ac:dyDescent="0.25">
      <c r="A38" s="14"/>
      <c r="B38" s="15" t="s">
        <v>8</v>
      </c>
      <c r="C38" s="16">
        <v>4.416045324697391E-4</v>
      </c>
      <c r="D38" s="16">
        <v>0</v>
      </c>
      <c r="E38" s="16">
        <v>0</v>
      </c>
      <c r="F38" s="16">
        <v>9.3570829919524586E-3</v>
      </c>
      <c r="G38" s="16">
        <v>0.21750725691424777</v>
      </c>
      <c r="H38" s="16">
        <v>0.10510582922040153</v>
      </c>
      <c r="I38" s="16">
        <v>0.65493126340514751</v>
      </c>
      <c r="J38" s="16">
        <v>0</v>
      </c>
      <c r="K38" s="16">
        <v>1.2529362079596347E-2</v>
      </c>
      <c r="L38" s="16">
        <v>1.2760085618473299E-4</v>
      </c>
      <c r="M38" s="17">
        <f t="shared" si="0"/>
        <v>1</v>
      </c>
    </row>
    <row r="39" spans="1:13" ht="15" customHeight="1" x14ac:dyDescent="0.25">
      <c r="A39" s="7" t="s">
        <v>31</v>
      </c>
      <c r="B39" s="8" t="s">
        <v>5</v>
      </c>
      <c r="C39" s="9">
        <v>5.3</v>
      </c>
      <c r="D39" s="9">
        <v>0</v>
      </c>
      <c r="E39" s="9">
        <v>0.2</v>
      </c>
      <c r="F39" s="9">
        <v>53.2</v>
      </c>
      <c r="G39" s="9">
        <v>401.79999999999995</v>
      </c>
      <c r="H39" s="9">
        <v>204.70000000000002</v>
      </c>
      <c r="I39" s="9">
        <v>771.9</v>
      </c>
      <c r="J39" s="9">
        <v>0</v>
      </c>
      <c r="K39" s="9">
        <v>211.79999999999998</v>
      </c>
      <c r="L39" s="9">
        <v>16.100000000000001</v>
      </c>
      <c r="M39" s="10">
        <f t="shared" si="0"/>
        <v>1664.9999999999998</v>
      </c>
    </row>
    <row r="40" spans="1:13" ht="15" customHeight="1" x14ac:dyDescent="0.25">
      <c r="A40" s="11" t="s">
        <v>32</v>
      </c>
      <c r="B40" s="8" t="s">
        <v>7</v>
      </c>
      <c r="C40" s="12">
        <v>2.9124269741291897E-3</v>
      </c>
      <c r="D40" s="12">
        <v>0</v>
      </c>
      <c r="E40" s="12">
        <v>0</v>
      </c>
      <c r="F40" s="12">
        <v>0.26106564816561306</v>
      </c>
      <c r="G40" s="12">
        <v>2.8032464112671605</v>
      </c>
      <c r="H40" s="12">
        <v>4.4671637778979232</v>
      </c>
      <c r="I40" s="12">
        <v>23.213960157497397</v>
      </c>
      <c r="J40" s="12">
        <v>0</v>
      </c>
      <c r="K40" s="12">
        <v>0.64709976760550347</v>
      </c>
      <c r="L40" s="12">
        <v>4.5518105921336094E-3</v>
      </c>
      <c r="M40" s="13">
        <f t="shared" si="0"/>
        <v>31.39999999999986</v>
      </c>
    </row>
    <row r="41" spans="1:13" ht="15" customHeight="1" x14ac:dyDescent="0.25">
      <c r="A41" s="14"/>
      <c r="B41" s="15" t="s">
        <v>8</v>
      </c>
      <c r="C41" s="16">
        <v>9.2752451405388623E-5</v>
      </c>
      <c r="D41" s="16">
        <v>0</v>
      </c>
      <c r="E41" s="16">
        <v>0</v>
      </c>
      <c r="F41" s="16">
        <v>8.314192616739307E-3</v>
      </c>
      <c r="G41" s="16">
        <v>8.9275363416151998E-2</v>
      </c>
      <c r="H41" s="16">
        <v>0.14226636235343768</v>
      </c>
      <c r="I41" s="16">
        <v>0.73929809418781844</v>
      </c>
      <c r="J41" s="16">
        <v>0</v>
      </c>
      <c r="K41" s="16">
        <v>2.0608272853678545E-2</v>
      </c>
      <c r="L41" s="16">
        <v>1.4496212076858694E-4</v>
      </c>
      <c r="M41" s="17">
        <f t="shared" si="0"/>
        <v>0.99999999999999978</v>
      </c>
    </row>
    <row r="42" spans="1:13" ht="15" customHeight="1" x14ac:dyDescent="0.25">
      <c r="A42" s="7" t="s">
        <v>33</v>
      </c>
      <c r="B42" s="8" t="s">
        <v>5</v>
      </c>
      <c r="C42" s="9">
        <v>6.5</v>
      </c>
      <c r="D42" s="9">
        <v>0</v>
      </c>
      <c r="E42" s="9">
        <v>0.1</v>
      </c>
      <c r="F42" s="9">
        <v>45.9</v>
      </c>
      <c r="G42" s="9">
        <v>346.59999999999997</v>
      </c>
      <c r="H42" s="9">
        <v>166.8</v>
      </c>
      <c r="I42" s="9">
        <v>647.29999999999995</v>
      </c>
      <c r="J42" s="9">
        <v>0</v>
      </c>
      <c r="K42" s="9">
        <v>180.5</v>
      </c>
      <c r="L42" s="9">
        <v>13.5</v>
      </c>
      <c r="M42" s="10">
        <f t="shared" si="0"/>
        <v>1407.1999999999998</v>
      </c>
    </row>
    <row r="43" spans="1:13" ht="15" customHeight="1" x14ac:dyDescent="0.25">
      <c r="A43" s="11" t="s">
        <v>34</v>
      </c>
      <c r="B43" s="8" t="s">
        <v>7</v>
      </c>
      <c r="C43" s="12">
        <v>0</v>
      </c>
      <c r="D43" s="12">
        <v>0</v>
      </c>
      <c r="E43" s="12">
        <v>0</v>
      </c>
      <c r="F43" s="12">
        <v>0.3203278834875154</v>
      </c>
      <c r="G43" s="12">
        <v>3.0802024744172023</v>
      </c>
      <c r="H43" s="12">
        <v>3.6634172426638116</v>
      </c>
      <c r="I43" s="12">
        <v>20.682123401747937</v>
      </c>
      <c r="J43" s="12">
        <v>0</v>
      </c>
      <c r="K43" s="12">
        <v>0.15030294266044564</v>
      </c>
      <c r="L43" s="12">
        <v>3.6260550230782229E-3</v>
      </c>
      <c r="M43" s="13">
        <f t="shared" si="0"/>
        <v>27.899999999999991</v>
      </c>
    </row>
    <row r="44" spans="1:13" ht="15" customHeight="1" x14ac:dyDescent="0.25">
      <c r="A44" s="14"/>
      <c r="B44" s="15" t="s">
        <v>8</v>
      </c>
      <c r="C44" s="16">
        <v>0</v>
      </c>
      <c r="D44" s="16">
        <v>0</v>
      </c>
      <c r="E44" s="16">
        <v>0</v>
      </c>
      <c r="F44" s="16">
        <v>1.1481286146505931E-2</v>
      </c>
      <c r="G44" s="16">
        <v>0.11040152238054492</v>
      </c>
      <c r="H44" s="16">
        <v>0.13130527751483201</v>
      </c>
      <c r="I44" s="16">
        <v>0.74129474558236352</v>
      </c>
      <c r="J44" s="16">
        <v>0</v>
      </c>
      <c r="K44" s="16">
        <v>5.3872022458941104E-3</v>
      </c>
      <c r="L44" s="16">
        <v>1.2996612985943456E-4</v>
      </c>
      <c r="M44" s="17">
        <f t="shared" si="0"/>
        <v>0.99999999999999989</v>
      </c>
    </row>
    <row r="45" spans="1:13" ht="15" customHeight="1" x14ac:dyDescent="0.25">
      <c r="A45" s="7" t="s">
        <v>35</v>
      </c>
      <c r="B45" s="8" t="s">
        <v>5</v>
      </c>
      <c r="C45" s="9">
        <v>12.5</v>
      </c>
      <c r="D45" s="9">
        <v>0</v>
      </c>
      <c r="E45" s="9">
        <v>0.1</v>
      </c>
      <c r="F45" s="9">
        <v>40</v>
      </c>
      <c r="G45" s="9">
        <v>332.7</v>
      </c>
      <c r="H45" s="9">
        <v>141</v>
      </c>
      <c r="I45" s="9">
        <v>556.4</v>
      </c>
      <c r="J45" s="9">
        <v>0</v>
      </c>
      <c r="K45" s="9">
        <v>145.5</v>
      </c>
      <c r="L45" s="9">
        <v>11.7</v>
      </c>
      <c r="M45" s="10">
        <f t="shared" si="0"/>
        <v>1239.8999999999999</v>
      </c>
    </row>
    <row r="46" spans="1:13" ht="15" customHeight="1" x14ac:dyDescent="0.25">
      <c r="A46" s="11" t="s">
        <v>36</v>
      </c>
      <c r="B46" s="8" t="s">
        <v>7</v>
      </c>
      <c r="C46" s="12">
        <v>1.2515765808124968E-2</v>
      </c>
      <c r="D46" s="12">
        <v>0</v>
      </c>
      <c r="E46" s="12">
        <v>0</v>
      </c>
      <c r="F46" s="12">
        <v>0.21390586068882023</v>
      </c>
      <c r="G46" s="12">
        <v>6.2033951920139234</v>
      </c>
      <c r="H46" s="12">
        <v>3.0995994714640744</v>
      </c>
      <c r="I46" s="12">
        <v>16.047757154556265</v>
      </c>
      <c r="J46" s="12">
        <v>0</v>
      </c>
      <c r="K46" s="12">
        <v>0.39798336333429774</v>
      </c>
      <c r="L46" s="12">
        <v>2.4843192134404113E-2</v>
      </c>
      <c r="M46" s="13">
        <f t="shared" si="0"/>
        <v>25.999999999999911</v>
      </c>
    </row>
    <row r="47" spans="1:13" ht="15" customHeight="1" x14ac:dyDescent="0.25">
      <c r="A47" s="14"/>
      <c r="B47" s="15" t="s">
        <v>8</v>
      </c>
      <c r="C47" s="16">
        <v>4.813756080048081E-4</v>
      </c>
      <c r="D47" s="16">
        <v>0</v>
      </c>
      <c r="E47" s="16">
        <v>0</v>
      </c>
      <c r="F47" s="16">
        <v>8.2271484880315753E-3</v>
      </c>
      <c r="G47" s="16">
        <v>0.2385921227697671</v>
      </c>
      <c r="H47" s="16">
        <v>0.1192153642870802</v>
      </c>
      <c r="I47" s="16">
        <v>0.61722142902139698</v>
      </c>
      <c r="J47" s="16">
        <v>0</v>
      </c>
      <c r="K47" s="16">
        <v>1.530705243593458E-2</v>
      </c>
      <c r="L47" s="16">
        <v>9.555073897847768E-4</v>
      </c>
      <c r="M47" s="17">
        <f t="shared" si="0"/>
        <v>1</v>
      </c>
    </row>
    <row r="48" spans="1:13" ht="15" customHeight="1" x14ac:dyDescent="0.25">
      <c r="A48" s="7" t="s">
        <v>37</v>
      </c>
      <c r="B48" s="8" t="s">
        <v>5</v>
      </c>
      <c r="C48" s="9">
        <v>1.7</v>
      </c>
      <c r="D48" s="9">
        <v>0</v>
      </c>
      <c r="E48" s="9">
        <v>0.1</v>
      </c>
      <c r="F48" s="9">
        <v>42.000000000000007</v>
      </c>
      <c r="G48" s="9">
        <v>307.89999999999998</v>
      </c>
      <c r="H48" s="9">
        <v>158.80000000000001</v>
      </c>
      <c r="I48" s="9">
        <v>605.6</v>
      </c>
      <c r="J48" s="9">
        <v>0</v>
      </c>
      <c r="K48" s="9">
        <v>158.80000000000001</v>
      </c>
      <c r="L48" s="9">
        <v>12.7</v>
      </c>
      <c r="M48" s="10">
        <f t="shared" si="0"/>
        <v>1287.5999999999999</v>
      </c>
    </row>
    <row r="49" spans="1:14" ht="15" customHeight="1" x14ac:dyDescent="0.25">
      <c r="A49" s="11" t="s">
        <v>38</v>
      </c>
      <c r="B49" s="8" t="s">
        <v>7</v>
      </c>
      <c r="C49" s="12">
        <v>5.3048468460903386E-4</v>
      </c>
      <c r="D49" s="12">
        <v>0</v>
      </c>
      <c r="E49" s="12">
        <v>0</v>
      </c>
      <c r="F49" s="12">
        <v>0.18895854269656009</v>
      </c>
      <c r="G49" s="12">
        <v>1.4246030751166001</v>
      </c>
      <c r="H49" s="12">
        <v>4.0914162349597518</v>
      </c>
      <c r="I49" s="12">
        <v>25.527672824389715</v>
      </c>
      <c r="J49" s="12">
        <v>0</v>
      </c>
      <c r="K49" s="12">
        <v>0.74126827291106423</v>
      </c>
      <c r="L49" s="12">
        <v>2.5550565241694745E-2</v>
      </c>
      <c r="M49" s="13">
        <f t="shared" si="0"/>
        <v>31.999999999999993</v>
      </c>
    </row>
    <row r="50" spans="1:14" ht="15" customHeight="1" x14ac:dyDescent="0.25">
      <c r="A50" s="14"/>
      <c r="B50" s="15" t="s">
        <v>8</v>
      </c>
      <c r="C50" s="16">
        <v>1.6577646394032312E-5</v>
      </c>
      <c r="D50" s="16">
        <v>0</v>
      </c>
      <c r="E50" s="16">
        <v>0</v>
      </c>
      <c r="F50" s="16">
        <v>5.9049544592675047E-3</v>
      </c>
      <c r="G50" s="16">
        <v>4.4518846097393761E-2</v>
      </c>
      <c r="H50" s="16">
        <v>0.12785675734249227</v>
      </c>
      <c r="I50" s="16">
        <v>0.7977397757621788</v>
      </c>
      <c r="J50" s="16">
        <v>0</v>
      </c>
      <c r="K50" s="16">
        <v>2.3164633528470761E-2</v>
      </c>
      <c r="L50" s="16">
        <v>7.9845516380296099E-4</v>
      </c>
      <c r="M50" s="17">
        <f t="shared" si="0"/>
        <v>1.0000000000000002</v>
      </c>
    </row>
    <row r="51" spans="1:14" ht="15" customHeight="1" x14ac:dyDescent="0.25">
      <c r="A51" s="7" t="s">
        <v>39</v>
      </c>
      <c r="B51" s="8" t="s">
        <v>5</v>
      </c>
      <c r="C51" s="9">
        <v>4.8</v>
      </c>
      <c r="D51" s="9">
        <v>0</v>
      </c>
      <c r="E51" s="9">
        <v>0.1</v>
      </c>
      <c r="F51" s="9">
        <v>40.099999999999994</v>
      </c>
      <c r="G51" s="9">
        <v>300.60000000000002</v>
      </c>
      <c r="H51" s="9">
        <v>147</v>
      </c>
      <c r="I51" s="9">
        <v>564.4</v>
      </c>
      <c r="J51" s="9">
        <v>0</v>
      </c>
      <c r="K51" s="9">
        <v>148.19999999999999</v>
      </c>
      <c r="L51" s="9">
        <v>11.9</v>
      </c>
      <c r="M51" s="10">
        <f t="shared" si="0"/>
        <v>1217.1000000000001</v>
      </c>
    </row>
    <row r="52" spans="1:14" ht="15" customHeight="1" x14ac:dyDescent="0.25">
      <c r="A52" s="11" t="s">
        <v>40</v>
      </c>
      <c r="B52" s="8" t="s">
        <v>7</v>
      </c>
      <c r="C52" s="12">
        <v>0</v>
      </c>
      <c r="D52" s="12">
        <v>0</v>
      </c>
      <c r="E52" s="12">
        <v>0</v>
      </c>
      <c r="F52" s="12">
        <v>0.18787622704909301</v>
      </c>
      <c r="G52" s="12">
        <v>2.5505714086952747</v>
      </c>
      <c r="H52" s="12">
        <v>3.6544653237798883</v>
      </c>
      <c r="I52" s="12">
        <v>21.806037368682542</v>
      </c>
      <c r="J52" s="12">
        <v>0</v>
      </c>
      <c r="K52" s="12">
        <v>0.27539101488724071</v>
      </c>
      <c r="L52" s="12">
        <v>2.565865690597402E-2</v>
      </c>
      <c r="M52" s="13">
        <f t="shared" si="0"/>
        <v>28.500000000000014</v>
      </c>
    </row>
    <row r="53" spans="1:14" ht="15" customHeight="1" x14ac:dyDescent="0.25">
      <c r="A53" s="14"/>
      <c r="B53" s="15" t="s">
        <v>8</v>
      </c>
      <c r="C53" s="16">
        <v>0</v>
      </c>
      <c r="D53" s="16">
        <v>0</v>
      </c>
      <c r="E53" s="16">
        <v>0</v>
      </c>
      <c r="F53" s="16">
        <v>6.5921483175120322E-3</v>
      </c>
      <c r="G53" s="16">
        <v>8.9493733638430648E-2</v>
      </c>
      <c r="H53" s="16">
        <v>0.12822685346596094</v>
      </c>
      <c r="I53" s="16">
        <v>0.76512411819938708</v>
      </c>
      <c r="J53" s="16">
        <v>0</v>
      </c>
      <c r="K53" s="16">
        <v>9.6628426276224762E-3</v>
      </c>
      <c r="L53" s="16">
        <v>9.0030375108680731E-4</v>
      </c>
      <c r="M53" s="17">
        <f t="shared" si="0"/>
        <v>1</v>
      </c>
    </row>
    <row r="54" spans="1:14" ht="15" customHeight="1" x14ac:dyDescent="0.25">
      <c r="A54" s="7" t="s">
        <v>41</v>
      </c>
      <c r="B54" s="8" t="s">
        <v>5</v>
      </c>
      <c r="C54" s="9">
        <v>11.3</v>
      </c>
      <c r="D54" s="9">
        <v>0</v>
      </c>
      <c r="E54" s="9">
        <v>0.1</v>
      </c>
      <c r="F54" s="9">
        <v>36.1</v>
      </c>
      <c r="G54" s="9">
        <v>301.5</v>
      </c>
      <c r="H54" s="9">
        <v>127</v>
      </c>
      <c r="I54" s="9">
        <v>498.90000000000003</v>
      </c>
      <c r="J54" s="9">
        <v>0</v>
      </c>
      <c r="K54" s="9">
        <v>131.30000000000001</v>
      </c>
      <c r="L54" s="9">
        <v>10.5</v>
      </c>
      <c r="M54" s="10">
        <f t="shared" si="0"/>
        <v>1116.7</v>
      </c>
    </row>
    <row r="55" spans="1:14" ht="15" customHeight="1" x14ac:dyDescent="0.25">
      <c r="A55" s="11" t="s">
        <v>42</v>
      </c>
      <c r="B55" s="8" t="s">
        <v>7</v>
      </c>
      <c r="C55" s="12">
        <v>0</v>
      </c>
      <c r="D55" s="12">
        <v>0</v>
      </c>
      <c r="E55" s="12">
        <v>0</v>
      </c>
      <c r="F55" s="12">
        <v>0.18374429177642071</v>
      </c>
      <c r="G55" s="12">
        <v>5.4400042979639958</v>
      </c>
      <c r="H55" s="12">
        <v>2.6899139971379142</v>
      </c>
      <c r="I55" s="12">
        <v>17.356825919842954</v>
      </c>
      <c r="J55" s="12">
        <v>0</v>
      </c>
      <c r="K55" s="12">
        <v>0.1082656266089046</v>
      </c>
      <c r="L55" s="12">
        <v>2.124586666979722E-2</v>
      </c>
      <c r="M55" s="13">
        <f t="shared" si="0"/>
        <v>25.799999999999986</v>
      </c>
    </row>
    <row r="56" spans="1:14" ht="15" customHeight="1" x14ac:dyDescent="0.25">
      <c r="A56" s="14"/>
      <c r="B56" s="15" t="s">
        <v>8</v>
      </c>
      <c r="C56" s="16">
        <v>0</v>
      </c>
      <c r="D56" s="16">
        <v>0</v>
      </c>
      <c r="E56" s="16">
        <v>0</v>
      </c>
      <c r="F56" s="16">
        <v>7.1218717742798764E-3</v>
      </c>
      <c r="G56" s="16">
        <v>0.21085287976604647</v>
      </c>
      <c r="H56" s="16">
        <v>0.10426023244720603</v>
      </c>
      <c r="I56" s="16">
        <v>0.67274519069158778</v>
      </c>
      <c r="J56" s="16">
        <v>0</v>
      </c>
      <c r="K56" s="16">
        <v>4.1963421166242116E-3</v>
      </c>
      <c r="L56" s="16">
        <v>8.234832042557066E-4</v>
      </c>
      <c r="M56" s="17">
        <f t="shared" si="0"/>
        <v>1</v>
      </c>
    </row>
    <row r="58" spans="1:14" ht="20.100000000000001" customHeight="1" x14ac:dyDescent="0.25">
      <c r="A58" s="18"/>
      <c r="B58" s="19" t="s">
        <v>43</v>
      </c>
      <c r="C58" s="20">
        <v>145.80000000000001</v>
      </c>
      <c r="D58" s="20">
        <v>0</v>
      </c>
      <c r="E58" s="20">
        <v>2.4000000000000004</v>
      </c>
      <c r="F58" s="20">
        <v>802.4</v>
      </c>
      <c r="G58" s="20">
        <v>6292.5999999999995</v>
      </c>
      <c r="H58" s="20">
        <v>3031.3</v>
      </c>
      <c r="I58" s="20">
        <v>10961.199999999997</v>
      </c>
      <c r="J58" s="20">
        <v>0</v>
      </c>
      <c r="K58" s="20">
        <v>2918</v>
      </c>
      <c r="L58" s="20">
        <v>232.1</v>
      </c>
      <c r="M58" s="20">
        <f t="shared" ref="M58" si="1">M3+M6+M9+M12+M15+M18+M21+M24+M27+M30+M33+M36+M39+M42+M45+M48+M51+M54</f>
        <v>24385.8</v>
      </c>
      <c r="N58" s="21">
        <f>SUM(C58:L58)</f>
        <v>24385.799999999996</v>
      </c>
    </row>
    <row r="59" spans="1:14" ht="20.100000000000001" customHeight="1" x14ac:dyDescent="0.25">
      <c r="A59" s="18"/>
      <c r="B59" s="19" t="s">
        <v>44</v>
      </c>
      <c r="C59" s="22">
        <v>1.8754000866061146E-4</v>
      </c>
      <c r="D59" s="22">
        <v>0</v>
      </c>
      <c r="E59" s="22">
        <v>0</v>
      </c>
      <c r="F59" s="22">
        <v>8.8732535817787912E-3</v>
      </c>
      <c r="G59" s="22">
        <v>0.1215994744494769</v>
      </c>
      <c r="H59" s="22">
        <v>0.10495136130876952</v>
      </c>
      <c r="I59" s="22">
        <v>0.70671590563724085</v>
      </c>
      <c r="J59" s="22">
        <v>0</v>
      </c>
      <c r="K59" s="22">
        <v>5.7320938174676289E-2</v>
      </c>
      <c r="L59" s="22">
        <v>3.5152683939699804E-4</v>
      </c>
      <c r="M59" s="22">
        <f t="shared" ref="M59" si="2">AVERAGE(M5,M8,M11,M14,M17,M20,M23,M26,M29,M32,M35,M38,M41,M44,M47,M50,M53,M56)</f>
        <v>1</v>
      </c>
      <c r="N59" s="23">
        <f>SUM(C59:L59)</f>
        <v>1</v>
      </c>
    </row>
    <row r="60" spans="1:14" ht="20.100000000000001" customHeight="1" x14ac:dyDescent="0.25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1"/>
    </row>
    <row r="61" spans="1:14" s="33" customFormat="1" ht="20.100000000000001" customHeight="1" x14ac:dyDescent="0.25">
      <c r="A61" s="57" t="s">
        <v>2</v>
      </c>
      <c r="B61" s="58"/>
      <c r="C61" s="28">
        <v>1</v>
      </c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29">
        <v>8</v>
      </c>
      <c r="K61" s="29">
        <v>9</v>
      </c>
      <c r="L61" s="30">
        <v>10</v>
      </c>
      <c r="M61" s="31" t="s">
        <v>3</v>
      </c>
      <c r="N61" s="32"/>
    </row>
    <row r="62" spans="1:14" s="33" customFormat="1" ht="48" x14ac:dyDescent="0.25">
      <c r="A62" s="59" t="s">
        <v>45</v>
      </c>
      <c r="B62" s="60"/>
      <c r="C62" s="34" t="s">
        <v>46</v>
      </c>
      <c r="D62" s="35" t="s">
        <v>47</v>
      </c>
      <c r="E62" s="35" t="s">
        <v>48</v>
      </c>
      <c r="F62" s="35" t="s">
        <v>49</v>
      </c>
      <c r="G62" s="35" t="s">
        <v>50</v>
      </c>
      <c r="H62" s="35" t="s">
        <v>51</v>
      </c>
      <c r="I62" s="35" t="s">
        <v>52</v>
      </c>
      <c r="J62" s="35" t="s">
        <v>53</v>
      </c>
      <c r="K62" s="35" t="s">
        <v>54</v>
      </c>
      <c r="L62" s="36" t="s">
        <v>55</v>
      </c>
      <c r="M62" s="37"/>
      <c r="N62" s="32"/>
    </row>
    <row r="63" spans="1:14" ht="20.100000000000001" customHeight="1" x14ac:dyDescent="0.25">
      <c r="A63" s="71" t="s">
        <v>56</v>
      </c>
      <c r="B63" s="56"/>
      <c r="C63" s="38">
        <v>2.2092129237634485E-4</v>
      </c>
      <c r="D63" s="39">
        <v>0</v>
      </c>
      <c r="E63" s="39">
        <v>0</v>
      </c>
      <c r="F63" s="39">
        <v>9.3080145311480698E-3</v>
      </c>
      <c r="G63" s="39">
        <v>0.11979445922055733</v>
      </c>
      <c r="H63" s="39">
        <v>0.10836540383852708</v>
      </c>
      <c r="I63" s="39">
        <v>0.70645678794525013</v>
      </c>
      <c r="J63" s="39">
        <v>0</v>
      </c>
      <c r="K63" s="39">
        <v>5.5900552670088227E-2</v>
      </c>
      <c r="L63" s="40">
        <v>3.1991344250363319E-4</v>
      </c>
      <c r="M63" s="41">
        <f t="shared" ref="M63" si="3">IF(M58&gt;0,(M$5*M3+M$8*M6+M$11*M9+M$14*M12+M$17*M15+M$20*M18+M$23*M21+M$26*M24+M$29*M27+M$32*M30+M$35*M33+M$38*M36+M$41*M39+M$44*M42+M$47*M45+M$50*M48+M$53*M51+M$56*M54)/M58,0)</f>
        <v>1.0000000000000002</v>
      </c>
      <c r="N63" s="23">
        <f>SUM(C63:L63)</f>
        <v>1.0003660529404508</v>
      </c>
    </row>
  </sheetData>
  <sheetProtection algorithmName="SHA-512" hashValue="VqV6GDXSahRxLu3DjhATwOtp+XAALuJ+2+mbmehVNgaWl4EI0M3tw+RCEKVPwf3xLSV95Al0ETsXnPkeGDgjLQ==" saltValue="zWB+BzZXIy5zWr3gL31XlA==" spinCount="100000" sheet="1" objects="1" scenarios="1"/>
  <mergeCells count="3">
    <mergeCell ref="A61:B61"/>
    <mergeCell ref="A62:B62"/>
    <mergeCell ref="A63:B63"/>
  </mergeCells>
  <conditionalFormatting sqref="C63:N63 C58:N60">
    <cfRule type="cellIs" dxfId="0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CUADRO RES FACTOR DE PERDIDAS</vt:lpstr>
      <vt:lpstr>Resumen_1</vt:lpstr>
      <vt:lpstr>Resumen_2</vt:lpstr>
      <vt:lpstr>Resumen_3</vt:lpstr>
      <vt:lpstr>Resumen_4</vt:lpstr>
      <vt:lpstr>Resumen_1!Área_de_impresión</vt:lpstr>
      <vt:lpstr>Resumen_2!Área_de_impresión</vt:lpstr>
      <vt:lpstr>Resumen_3!Área_de_impresión</vt:lpstr>
      <vt:lpstr>Resumen_4!Área_de_impresión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Hernandez Cárdenas</dc:creator>
  <cp:lastModifiedBy>rebecaf</cp:lastModifiedBy>
  <dcterms:created xsi:type="dcterms:W3CDTF">2018-01-08T22:00:20Z</dcterms:created>
  <dcterms:modified xsi:type="dcterms:W3CDTF">2018-01-17T14:04:32Z</dcterms:modified>
</cp:coreProperties>
</file>