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becaf\Disco F\2018\Pliegos ETESA 16 de enero\"/>
    </mc:Choice>
  </mc:AlternateContent>
  <bookViews>
    <workbookView xWindow="0" yWindow="0" windowWidth="20490" windowHeight="7620" tabRatio="790" activeTab="4"/>
  </bookViews>
  <sheets>
    <sheet name="CUSPT AÑO 1" sheetId="6" r:id="rId1"/>
    <sheet name="CUSPT AÑO 2" sheetId="7" r:id="rId2"/>
    <sheet name="CUSPT AÑO 3" sheetId="8" r:id="rId3"/>
    <sheet name="CUSPT AÑO 4" sheetId="9" r:id="rId4"/>
    <sheet name="Energía Consumida Prevista" sheetId="10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0" localSheetId="4">#REF!</definedName>
    <definedName name="\0">#REF!</definedName>
    <definedName name="\a" localSheetId="4">#REF!</definedName>
    <definedName name="\a">#REF!</definedName>
    <definedName name="\b" localSheetId="4">#REF!</definedName>
    <definedName name="\b">#REF!</definedName>
    <definedName name="\c" localSheetId="4">#REF!</definedName>
    <definedName name="\c">#REF!</definedName>
    <definedName name="\d" localSheetId="4">#REF!</definedName>
    <definedName name="\d">#REF!</definedName>
    <definedName name="\e" localSheetId="4">#REF!</definedName>
    <definedName name="\e">#REF!</definedName>
    <definedName name="\f" localSheetId="4">#REF!</definedName>
    <definedName name="\f">#REF!</definedName>
    <definedName name="\g" localSheetId="4">#REF!</definedName>
    <definedName name="\g">#REF!</definedName>
    <definedName name="\h" localSheetId="4">#REF!</definedName>
    <definedName name="\h">#REF!</definedName>
    <definedName name="\i" localSheetId="4">#REF!</definedName>
    <definedName name="\i">#REF!</definedName>
    <definedName name="\j" localSheetId="4">#REF!</definedName>
    <definedName name="\j">#REF!</definedName>
    <definedName name="\k" localSheetId="4">#REF!</definedName>
    <definedName name="\k">#REF!</definedName>
    <definedName name="\m" localSheetId="4">#REF!</definedName>
    <definedName name="\m">#REF!</definedName>
    <definedName name="\r" localSheetId="4">#REF!</definedName>
    <definedName name="\r">#REF!</definedName>
    <definedName name="\w" localSheetId="4">#REF!</definedName>
    <definedName name="\w">#REF!</definedName>
    <definedName name="\z" localSheetId="4">#REF!</definedName>
    <definedName name="\z">#REF!</definedName>
    <definedName name="_2" localSheetId="4">#REF!</definedName>
    <definedName name="_2">#REF!</definedName>
    <definedName name="_CFP1" localSheetId="4">#REF!</definedName>
    <definedName name="_CFP1">#REF!</definedName>
    <definedName name="_COP1" localSheetId="4">#REF!</definedName>
    <definedName name="_COP1">#REF!</definedName>
    <definedName name="_ERP1" localSheetId="4">#REF!</definedName>
    <definedName name="_ERP1">#REF!</definedName>
    <definedName name="_ESP1" localSheetId="4">#REF!</definedName>
    <definedName name="_ESP1">#REF!</definedName>
    <definedName name="_Fill" localSheetId="4" hidden="1">#REF!</definedName>
    <definedName name="_Fill" hidden="1">#REF!</definedName>
    <definedName name="_OAP1" localSheetId="4">#REF!</definedName>
    <definedName name="_OAP1">#REF!</definedName>
    <definedName name="_PRO2" localSheetId="4">#REF!</definedName>
    <definedName name="_PRO2">#REF!</definedName>
    <definedName name="_PRO3" localSheetId="4">#REF!</definedName>
    <definedName name="_PRO3">#REF!</definedName>
    <definedName name="_PRO4" localSheetId="4">#REF!</definedName>
    <definedName name="_PRO4">#REF!</definedName>
    <definedName name="_RFP1" localSheetId="4">#REF!</definedName>
    <definedName name="_RFP1">#REF!</definedName>
    <definedName name="_SE1" localSheetId="4">#REF!</definedName>
    <definedName name="_SE1">#REF!</definedName>
    <definedName name="_SE11" localSheetId="4">#REF!</definedName>
    <definedName name="_SE11">#REF!</definedName>
    <definedName name="_SE12" localSheetId="4">#REF!</definedName>
    <definedName name="_SE12">#REF!</definedName>
    <definedName name="_SE13" localSheetId="4">#REF!</definedName>
    <definedName name="_SE13">#REF!</definedName>
    <definedName name="_SE14" localSheetId="4">#REF!</definedName>
    <definedName name="_SE14">#REF!</definedName>
    <definedName name="_SE15" localSheetId="4">#REF!</definedName>
    <definedName name="_SE15">#REF!</definedName>
    <definedName name="_SE16" localSheetId="4">#REF!</definedName>
    <definedName name="_SE16">#REF!</definedName>
    <definedName name="_SE2" localSheetId="4">#REF!</definedName>
    <definedName name="_SE2">#REF!</definedName>
    <definedName name="_SE3" localSheetId="4">#REF!</definedName>
    <definedName name="_SE3">#REF!</definedName>
    <definedName name="_SE4" localSheetId="4">#REF!</definedName>
    <definedName name="_SE4">#REF!</definedName>
    <definedName name="_SE5" localSheetId="4">#REF!</definedName>
    <definedName name="_SE5">#REF!</definedName>
    <definedName name="_SE6" localSheetId="4">#REF!</definedName>
    <definedName name="_SE6">#REF!</definedName>
    <definedName name="_TST1" localSheetId="4">#REF!</definedName>
    <definedName name="_TST1">#REF!</definedName>
    <definedName name="_TST2" localSheetId="4">#REF!</definedName>
    <definedName name="_TST2">#REF!</definedName>
    <definedName name="_TST3" localSheetId="4">#REF!</definedName>
    <definedName name="_TST3">#REF!</definedName>
    <definedName name="A_IMPRESIÓN_IM" localSheetId="4">#REF!</definedName>
    <definedName name="A_IMPRESIÓN_IM">#REF!</definedName>
    <definedName name="Abril" localSheetId="4">#REF!</definedName>
    <definedName name="Abril">#REF!</definedName>
    <definedName name="ACTUAL" localSheetId="4">#REF!</definedName>
    <definedName name="ACTUAL">#REF!</definedName>
    <definedName name="ANOS" localSheetId="4">#REF!</definedName>
    <definedName name="ANOS">#REF!</definedName>
    <definedName name="ANOSHIS" localSheetId="4">#REF!</definedName>
    <definedName name="ANOSHIS">#REF!</definedName>
    <definedName name="ANOUNO" localSheetId="4">#REF!</definedName>
    <definedName name="ANOUNO">#REF!</definedName>
    <definedName name="_xlnm.Extract" localSheetId="4">#REF!</definedName>
    <definedName name="_xlnm.Extract">#REF!</definedName>
    <definedName name="_xlnm.Print_Area" localSheetId="0">'CUSPT AÑO 1'!$A$1:$M$66</definedName>
    <definedName name="_xlnm.Print_Area" localSheetId="1">'CUSPT AÑO 2'!$A$1:$M$66</definedName>
    <definedName name="_xlnm.Print_Area" localSheetId="2">'CUSPT AÑO 3'!$A$1:$M$66</definedName>
    <definedName name="_xlnm.Print_Area" localSheetId="3">'CUSPT AÑO 4'!$A$1:$M$66</definedName>
    <definedName name="ASSUMPTIONS" localSheetId="4">#REF!</definedName>
    <definedName name="ASSUMPTIONS">#REF!</definedName>
    <definedName name="b" localSheetId="4">#REF!</definedName>
    <definedName name="b">#REF!</definedName>
    <definedName name="BALANCE_SH" localSheetId="4">#REF!</definedName>
    <definedName name="BALANCE_SH">#REF!</definedName>
    <definedName name="Base_datos_IM" localSheetId="4">#REF!</definedName>
    <definedName name="Base_datos_IM">#REF!</definedName>
    <definedName name="_xlnm.Database" localSheetId="4">#REF!</definedName>
    <definedName name="_xlnm.Database">#REF!</definedName>
    <definedName name="BASIC_DATA" localSheetId="4">#REF!</definedName>
    <definedName name="BASIC_DATA">#REF!</definedName>
    <definedName name="BASICO" localSheetId="4">#REF!</definedName>
    <definedName name="BASICO">#REF!</definedName>
    <definedName name="BLANK" localSheetId="4">#REF!</definedName>
    <definedName name="BLANK">#REF!</definedName>
    <definedName name="Blev" localSheetId="4">#REF!</definedName>
    <definedName name="Blev">#REF!</definedName>
    <definedName name="Bu" localSheetId="4">#REF!</definedName>
    <definedName name="Bu">#REF!</definedName>
    <definedName name="CALCULAR" localSheetId="4">#REF!</definedName>
    <definedName name="CALCULAR">#REF!</definedName>
    <definedName name="CASH_FL" localSheetId="4">#REF!</definedName>
    <definedName name="CASH_FL">#REF!</definedName>
    <definedName name="CASH_FLOW_RPT" localSheetId="4">#REF!</definedName>
    <definedName name="CASH_FLOW_RPT">#REF!</definedName>
    <definedName name="CASH_RPT_BR_ROW" localSheetId="4">#REF!</definedName>
    <definedName name="CASH_RPT_BR_ROW">#REF!</definedName>
    <definedName name="CASH_RPT_HEADER" localSheetId="4">#REF!</definedName>
    <definedName name="CASH_RPT_HEADER">#REF!</definedName>
    <definedName name="CASHFLOW" localSheetId="4">#REF!</definedName>
    <definedName name="CASHFLOW">#REF!</definedName>
    <definedName name="CBASE" localSheetId="4">#REF!</definedName>
    <definedName name="CBASE">#REF!</definedName>
    <definedName name="CF_CY" localSheetId="4">#REF!</definedName>
    <definedName name="CF_CY">#REF!</definedName>
    <definedName name="CFP" localSheetId="4">#REF!</definedName>
    <definedName name="CFP">#REF!</definedName>
    <definedName name="CFPC" localSheetId="4">#REF!</definedName>
    <definedName name="CFPC">#REF!</definedName>
    <definedName name="CFPDATA" localSheetId="4">#REF!</definedName>
    <definedName name="CFPDATA">#REF!</definedName>
    <definedName name="CFPTITLES" localSheetId="4">#REF!</definedName>
    <definedName name="CFPTITLES">#REF!</definedName>
    <definedName name="CFTITLE" localSheetId="4">#REF!</definedName>
    <definedName name="CFTITLE">#REF!</definedName>
    <definedName name="CFUNIT" localSheetId="4">#REF!</definedName>
    <definedName name="CFUNIT">#REF!</definedName>
    <definedName name="CHANGES" localSheetId="4">#REF!</definedName>
    <definedName name="CHANGES">#REF!</definedName>
    <definedName name="CHECAMAC" localSheetId="4">#REF!</definedName>
    <definedName name="CHECAMAC">#REF!</definedName>
    <definedName name="CHECAOPT" localSheetId="4">#REF!</definedName>
    <definedName name="CHECAOPT">#REF!</definedName>
    <definedName name="CO_CY" localSheetId="4">#REF!</definedName>
    <definedName name="CO_CY">#REF!</definedName>
    <definedName name="COLTOTAL" localSheetId="4">#REF!</definedName>
    <definedName name="COLTOTAL">#REF!</definedName>
    <definedName name="COLWIDE" localSheetId="4">#REF!</definedName>
    <definedName name="COLWIDE">#REF!</definedName>
    <definedName name="CON_ACC_REC" localSheetId="4">#REF!</definedName>
    <definedName name="CON_ACC_REC">#REF!</definedName>
    <definedName name="CON_ALL_REPORT" localSheetId="4">#REF!</definedName>
    <definedName name="CON_ALL_REPORT">#REF!</definedName>
    <definedName name="CON_NETWORTH" localSheetId="4">#REF!</definedName>
    <definedName name="CON_NETWORTH">#REF!</definedName>
    <definedName name="CON_PAS_COR" localSheetId="4">#REF!</definedName>
    <definedName name="CON_PAS_COR">#REF!</definedName>
    <definedName name="CON_REPT_FOOTER" localSheetId="4">#REF!</definedName>
    <definedName name="CON_REPT_FOOTER">#REF!</definedName>
    <definedName name="CON_REPT_HEADER" localSheetId="4">#REF!</definedName>
    <definedName name="CON_REPT_HEADER">#REF!</definedName>
    <definedName name="CON_REVENUE" localSheetId="4">#REF!</definedName>
    <definedName name="CON_REVENUE">#REF!</definedName>
    <definedName name="CON_RPT_BOR_COL" localSheetId="4">#REF!</definedName>
    <definedName name="CON_RPT_BOR_COL">#REF!</definedName>
    <definedName name="CON_RPT_BOR_ROW" localSheetId="4">#REF!</definedName>
    <definedName name="CON_RPT_BOR_ROW">#REF!</definedName>
    <definedName name="CON_VOLUMES" localSheetId="4">#REF!</definedName>
    <definedName name="CON_VOLUMES">#REF!</definedName>
    <definedName name="CONEX" localSheetId="4">#REF!</definedName>
    <definedName name="CONEX">#REF!</definedName>
    <definedName name="CONSOL_FIXED_AS" localSheetId="4">#REF!</definedName>
    <definedName name="CONSOL_FIXED_AS">#REF!</definedName>
    <definedName name="CONSOL_FUENTE_I" localSheetId="4">#REF!</definedName>
    <definedName name="CONSOL_FUENTE_I">#REF!</definedName>
    <definedName name="CONSOL_RPT" localSheetId="4">#REF!</definedName>
    <definedName name="CONSOL_RPT">#REF!</definedName>
    <definedName name="CONSOLIDA" localSheetId="4">#REF!</definedName>
    <definedName name="CONSOLIDA">#REF!</definedName>
    <definedName name="CONSOLIDATION" localSheetId="4">#REF!</definedName>
    <definedName name="CONSOLIDATION">#REF!</definedName>
    <definedName name="COP" localSheetId="4">#REF!</definedName>
    <definedName name="COP">#REF!</definedName>
    <definedName name="COPDATA" localSheetId="4">#REF!</definedName>
    <definedName name="COPDATA">#REF!</definedName>
    <definedName name="COTITLE" localSheetId="4">#REF!</definedName>
    <definedName name="COTITLE">#REF!</definedName>
    <definedName name="COUNIT" localSheetId="4">#REF!</definedName>
    <definedName name="COUNIT">#REF!</definedName>
    <definedName name="_xlnm.Criteria" localSheetId="4">#REF!</definedName>
    <definedName name="_xlnm.Criteria">#REF!</definedName>
    <definedName name="Criterios_IM" localSheetId="4">#REF!</definedName>
    <definedName name="Criterios_IM">#REF!</definedName>
    <definedName name="CSD" localSheetId="4">#REF!</definedName>
    <definedName name="CSD">#REF!</definedName>
    <definedName name="CY_DOLAR" localSheetId="4">#REF!</definedName>
    <definedName name="CY_DOLAR">#REF!</definedName>
    <definedName name="CY_LOCAL" localSheetId="4">#REF!</definedName>
    <definedName name="CY_LOCAL">#REF!</definedName>
    <definedName name="DATOSE" localSheetId="4">#REF!</definedName>
    <definedName name="DATOSE">#REF!</definedName>
    <definedName name="DBHH" localSheetId="4">#REF!</definedName>
    <definedName name="DBHH">#REF!</definedName>
    <definedName name="DBPC" localSheetId="4">#REF!</definedName>
    <definedName name="DBPC">#REF!</definedName>
    <definedName name="DBT" localSheetId="4">#REF!</definedName>
    <definedName name="DBT">#REF!</definedName>
    <definedName name="DCOL" localSheetId="4">#REF!</definedName>
    <definedName name="DCOL">#REF!</definedName>
    <definedName name="DE" localSheetId="4">#REF!</definedName>
    <definedName name="DE">#REF!</definedName>
    <definedName name="DECI" localSheetId="4">#REF!</definedName>
    <definedName name="DECI">#REF!</definedName>
    <definedName name="DENOMINATION" localSheetId="4">#REF!</definedName>
    <definedName name="DENOMINATION">#REF!</definedName>
    <definedName name="DEPRINT" localSheetId="4">#REF!</definedName>
    <definedName name="DEPRINT">#REF!</definedName>
    <definedName name="DEUDA" localSheetId="4">#REF!</definedName>
    <definedName name="DEUDA">#REF!</definedName>
    <definedName name="DEUDAL" localSheetId="4">#REF!</definedName>
    <definedName name="DEUDAL">#REF!</definedName>
    <definedName name="DV" localSheetId="4">#REF!</definedName>
    <definedName name="DV">#REF!</definedName>
    <definedName name="ENTRY" localSheetId="4">#REF!</definedName>
    <definedName name="ENTRY">#REF!</definedName>
    <definedName name="ER_CY" localSheetId="4">#REF!</definedName>
    <definedName name="ER_CY">#REF!</definedName>
    <definedName name="ERHACTUAL" localSheetId="4">#REF!</definedName>
    <definedName name="ERHACTUAL">#REF!</definedName>
    <definedName name="ERHDATA10YEARS" localSheetId="4">#REF!</definedName>
    <definedName name="ERHDATA10YEARS">#REF!</definedName>
    <definedName name="ERHDATA5" localSheetId="4">#REF!</definedName>
    <definedName name="ERHDATA5">#REF!</definedName>
    <definedName name="ERHTITLES" localSheetId="4">#REF!</definedName>
    <definedName name="ERHTITLES">#REF!</definedName>
    <definedName name="ERP" localSheetId="4">#REF!</definedName>
    <definedName name="ERP">#REF!</definedName>
    <definedName name="ERP_LAST" localSheetId="4">#REF!</definedName>
    <definedName name="ERP_LAST">#REF!</definedName>
    <definedName name="ERP0" localSheetId="4">#REF!</definedName>
    <definedName name="ERP0">#REF!</definedName>
    <definedName name="ERPC" localSheetId="4">#REF!</definedName>
    <definedName name="ERPC">#REF!</definedName>
    <definedName name="ERPDATA" localSheetId="4">#REF!</definedName>
    <definedName name="ERPDATA">#REF!</definedName>
    <definedName name="ERPTITLES" localSheetId="4">#REF!</definedName>
    <definedName name="ERPTITLES">#REF!</definedName>
    <definedName name="ERPUNO" localSheetId="4">#REF!</definedName>
    <definedName name="ERPUNO">#REF!</definedName>
    <definedName name="ERPWP" localSheetId="4">#REF!</definedName>
    <definedName name="ERPWP">#REF!</definedName>
    <definedName name="ERTITLE" localSheetId="4">#REF!</definedName>
    <definedName name="ERTITLE">#REF!</definedName>
    <definedName name="ERUNIT" localSheetId="4">#REF!</definedName>
    <definedName name="ERUNIT">#REF!</definedName>
    <definedName name="ES_CY" localSheetId="4">#REF!</definedName>
    <definedName name="ES_CY">#REF!</definedName>
    <definedName name="ESP" localSheetId="4">#REF!</definedName>
    <definedName name="ESP">#REF!</definedName>
    <definedName name="ESP_LAST" localSheetId="4">#REF!</definedName>
    <definedName name="ESP_LAST">#REF!</definedName>
    <definedName name="ESP0" localSheetId="4">#REF!</definedName>
    <definedName name="ESP0">#REF!</definedName>
    <definedName name="ESPACTUAL" localSheetId="4">#REF!</definedName>
    <definedName name="ESPACTUAL">#REF!</definedName>
    <definedName name="ESPANOL" localSheetId="4">#REF!</definedName>
    <definedName name="ESPANOL">#REF!</definedName>
    <definedName name="ESPC" localSheetId="4">#REF!</definedName>
    <definedName name="ESPC">#REF!</definedName>
    <definedName name="ESPDATA" localSheetId="4">#REF!</definedName>
    <definedName name="ESPDATA">#REF!</definedName>
    <definedName name="ESPTITLES" localSheetId="4">#REF!</definedName>
    <definedName name="ESPTITLES">#REF!</definedName>
    <definedName name="ESPUNO" localSheetId="4">#REF!</definedName>
    <definedName name="ESPUNO">#REF!</definedName>
    <definedName name="ESTITLE" localSheetId="4">#REF!</definedName>
    <definedName name="ESTITLE">#REF!</definedName>
    <definedName name="ESUNIT" localSheetId="4">#REF!</definedName>
    <definedName name="ESUNIT">#REF!</definedName>
    <definedName name="EXIT" localSheetId="4">#REF!</definedName>
    <definedName name="EXIT">#REF!</definedName>
    <definedName name="Extracción_IM" localSheetId="4">#REF!</definedName>
    <definedName name="Extracción_IM">#REF!</definedName>
    <definedName name="FACEL" localSheetId="4">#REF!</definedName>
    <definedName name="FACEL">#REF!</definedName>
    <definedName name="FACWA" localSheetId="4">#REF!</definedName>
    <definedName name="FACWA">#REF!</definedName>
    <definedName name="FILE1" localSheetId="4">#REF!</definedName>
    <definedName name="FILE1">#REF!</definedName>
    <definedName name="FILE2" localSheetId="4">#REF!</definedName>
    <definedName name="FILE2">#REF!</definedName>
    <definedName name="FILE3" localSheetId="4">#REF!</definedName>
    <definedName name="FILE3">#REF!</definedName>
    <definedName name="FILE4" localSheetId="4">#REF!</definedName>
    <definedName name="FILE4">#REF!</definedName>
    <definedName name="FILE5" localSheetId="4">#REF!</definedName>
    <definedName name="FILE5">#REF!</definedName>
    <definedName name="FILE6" localSheetId="4">#REF!</definedName>
    <definedName name="FILE6">#REF!</definedName>
    <definedName name="FILE7" localSheetId="4">#REF!</definedName>
    <definedName name="FILE7">#REF!</definedName>
    <definedName name="FILE8" localSheetId="4">#REF!</definedName>
    <definedName name="FILE8">#REF!</definedName>
    <definedName name="FILENAME" localSheetId="4">#REF!</definedName>
    <definedName name="FILENAME">#REF!</definedName>
    <definedName name="FILES" localSheetId="4">#REF!</definedName>
    <definedName name="FILES">#REF!</definedName>
    <definedName name="FILESET_UP" localSheetId="4">#REF!</definedName>
    <definedName name="FILESET_UP">#REF!</definedName>
    <definedName name="FIN" localSheetId="4">#REF!</definedName>
    <definedName name="FIN">#REF!</definedName>
    <definedName name="FORMAT" localSheetId="4">#REF!</definedName>
    <definedName name="FORMAT">#REF!</definedName>
    <definedName name="FRAME" localSheetId="4">#REF!</definedName>
    <definedName name="FRAME">#REF!</definedName>
    <definedName name="FREEZE" localSheetId="4">#REF!</definedName>
    <definedName name="FREEZE">#REF!</definedName>
    <definedName name="GINC" localSheetId="4">#REF!</definedName>
    <definedName name="GINC">#REF!</definedName>
    <definedName name="GINCL" localSheetId="4">#REF!</definedName>
    <definedName name="GINCL">#REF!</definedName>
    <definedName name="GWH" localSheetId="4">#REF!</definedName>
    <definedName name="GWH">#REF!</definedName>
    <definedName name="HISTORY" localSheetId="4">#REF!</definedName>
    <definedName name="HISTORY">#REF!</definedName>
    <definedName name="HOJAT" localSheetId="4">#REF!</definedName>
    <definedName name="HOJAT">#REF!</definedName>
    <definedName name="i" localSheetId="4">#REF!</definedName>
    <definedName name="i">#REF!</definedName>
    <definedName name="IMPANO0" localSheetId="4">#REF!</definedName>
    <definedName name="IMPANO0">#REF!</definedName>
    <definedName name="INCOME_ST" localSheetId="4">#REF!</definedName>
    <definedName name="INCOME_ST">#REF!</definedName>
    <definedName name="INDSAVE" localSheetId="4">#REF!</definedName>
    <definedName name="INDSAVE">#REF!</definedName>
    <definedName name="INGLES" localSheetId="4">#REF!</definedName>
    <definedName name="INGLES">#REF!</definedName>
    <definedName name="INICIO" localSheetId="4">#REF!</definedName>
    <definedName name="INICIO">#REF!</definedName>
    <definedName name="INSTRUCCONSOL" localSheetId="4">#REF!</definedName>
    <definedName name="INSTRUCCONSOL">#REF!</definedName>
    <definedName name="ITER" localSheetId="4">#REF!</definedName>
    <definedName name="ITER">#REF!</definedName>
    <definedName name="JKL" localSheetId="4">#REF!</definedName>
    <definedName name="JKL">#REF!</definedName>
    <definedName name="LANGUAGE" localSheetId="4">#REF!</definedName>
    <definedName name="LANGUAGE">#REF!</definedName>
    <definedName name="LASER" localSheetId="4">#REF!</definedName>
    <definedName name="LASER">#REF!</definedName>
    <definedName name="LAST_YEAR" localSheetId="4">#REF!</definedName>
    <definedName name="LAST_YEAR">#REF!</definedName>
    <definedName name="LEARN" localSheetId="4">#REF!</definedName>
    <definedName name="LEARN">#REF!</definedName>
    <definedName name="LINE_" localSheetId="4">#REF!</definedName>
    <definedName name="LINE_">#REF!</definedName>
    <definedName name="LINES_ML" localSheetId="4">#REF!</definedName>
    <definedName name="LINES_ML">#REF!</definedName>
    <definedName name="LOGO" localSheetId="4">#REF!</definedName>
    <definedName name="LOGO">#REF!</definedName>
    <definedName name="MAIN" localSheetId="4">#REF!</definedName>
    <definedName name="MAIN">#REF!</definedName>
    <definedName name="MENSAJ" localSheetId="4">#REF!</definedName>
    <definedName name="MENSAJ">#REF!</definedName>
    <definedName name="MENSAJ1" localSheetId="4">#REF!</definedName>
    <definedName name="MENSAJ1">#REF!</definedName>
    <definedName name="MENSAJE" localSheetId="4">#REF!</definedName>
    <definedName name="MENSAJE">#REF!</definedName>
    <definedName name="MENSAJE1" localSheetId="4">#REF!</definedName>
    <definedName name="MENSAJE1">#REF!</definedName>
    <definedName name="MESES" localSheetId="4">#REF!</definedName>
    <definedName name="MESES">#REF!</definedName>
    <definedName name="MESESL" localSheetId="4">#REF!</definedName>
    <definedName name="MESESL">#REF!</definedName>
    <definedName name="MIL" localSheetId="4">#REF!</definedName>
    <definedName name="MIL">#REF!</definedName>
    <definedName name="MILLON" localSheetId="4">#REF!</definedName>
    <definedName name="MILLON">#REF!</definedName>
    <definedName name="MODINFO" localSheetId="4">#REF!</definedName>
    <definedName name="MODINFO">#REF!</definedName>
    <definedName name="MODULES" localSheetId="4">#REF!</definedName>
    <definedName name="MODULES">#REF!</definedName>
    <definedName name="MSGCALC" localSheetId="4">#REF!</definedName>
    <definedName name="MSGCALC">#REF!</definedName>
    <definedName name="MSGDEBT" localSheetId="4">#REF!</definedName>
    <definedName name="MSGDEBT">#REF!</definedName>
    <definedName name="MSGFILES" localSheetId="4">#REF!</definedName>
    <definedName name="MSGFILES">#REF!</definedName>
    <definedName name="MSGINVEST" localSheetId="4">#REF!</definedName>
    <definedName name="MSGINVEST">#REF!</definedName>
    <definedName name="MSGNAMES" localSheetId="4">#REF!</definedName>
    <definedName name="MSGNAMES">#REF!</definedName>
    <definedName name="MSGPRINTG" localSheetId="4">#REF!</definedName>
    <definedName name="MSGPRINTG">#REF!</definedName>
    <definedName name="MSGTRANSFER" localSheetId="4">#REF!</definedName>
    <definedName name="MSGTRANSFER">#REF!</definedName>
    <definedName name="MWH" localSheetId="4">#REF!</definedName>
    <definedName name="MWH">#REF!</definedName>
    <definedName name="NAME" localSheetId="4">#REF!</definedName>
    <definedName name="NAME">#REF!</definedName>
    <definedName name="NAMES" localSheetId="4">#REF!</definedName>
    <definedName name="NAMES">#REF!</definedName>
    <definedName name="NOPRO" localSheetId="4">#REF!</definedName>
    <definedName name="NOPRO">#REF!</definedName>
    <definedName name="OA_CY" localSheetId="4">#REF!</definedName>
    <definedName name="OA_CY">#REF!</definedName>
    <definedName name="OAP" localSheetId="4">#REF!</definedName>
    <definedName name="OAP">#REF!</definedName>
    <definedName name="OAP_LAST" localSheetId="4">#REF!</definedName>
    <definedName name="OAP_LAST">#REF!</definedName>
    <definedName name="OAP0" localSheetId="4">#REF!</definedName>
    <definedName name="OAP0">#REF!</definedName>
    <definedName name="OAPACTUAL" localSheetId="4">#REF!</definedName>
    <definedName name="OAPACTUAL">#REF!</definedName>
    <definedName name="OAPC" localSheetId="4">#REF!</definedName>
    <definedName name="OAPC">#REF!</definedName>
    <definedName name="OAPDATA" localSheetId="4">#REF!</definedName>
    <definedName name="OAPDATA">#REF!</definedName>
    <definedName name="OAPTITLES" localSheetId="4">#REF!</definedName>
    <definedName name="OAPTITLES">#REF!</definedName>
    <definedName name="OAPUNO" localSheetId="4">#REF!</definedName>
    <definedName name="OAPUNO">#REF!</definedName>
    <definedName name="OATITLE" localSheetId="4">#REF!</definedName>
    <definedName name="OATITLE">#REF!</definedName>
    <definedName name="OAUNIT" localSheetId="4">#REF!</definedName>
    <definedName name="OAUNIT">#REF!</definedName>
    <definedName name="OPCFLAG" localSheetId="4">#REF!</definedName>
    <definedName name="OPCFLAG">#REF!</definedName>
    <definedName name="OPCION" localSheetId="4">#REF!</definedName>
    <definedName name="OPCION">#REF!</definedName>
    <definedName name="OPSELC" localSheetId="4">#REF!</definedName>
    <definedName name="OPSELC">#REF!</definedName>
    <definedName name="OUTPUT" localSheetId="4">#REF!</definedName>
    <definedName name="OUTPUT">#REF!</definedName>
    <definedName name="OUTPUTDE" localSheetId="4">#REF!</definedName>
    <definedName name="OUTPUTDE">#REF!</definedName>
    <definedName name="OUTPUTE" localSheetId="4">#REF!</definedName>
    <definedName name="OUTPUTE">#REF!</definedName>
    <definedName name="OUTPUTE_HEADER" localSheetId="4">#REF!</definedName>
    <definedName name="OUTPUTE_HEADER">#REF!</definedName>
    <definedName name="OUTPUTEBODY" localSheetId="4">#REF!</definedName>
    <definedName name="OUTPUTEBODY">#REF!</definedName>
    <definedName name="OUTPUTECOL" localSheetId="4">#REF!</definedName>
    <definedName name="OUTPUTECOL">#REF!</definedName>
    <definedName name="OUTPUTEHEAD" localSheetId="4">#REF!</definedName>
    <definedName name="OUTPUTEHEAD">#REF!</definedName>
    <definedName name="OUTPUTNOS" localSheetId="4">#REF!</definedName>
    <definedName name="OUTPUTNOS">#REF!</definedName>
    <definedName name="OUTPUTPR" localSheetId="4">#REF!</definedName>
    <definedName name="OUTPUTPR">#REF!</definedName>
    <definedName name="OUTPUTWS" localSheetId="4">#REF!</definedName>
    <definedName name="OUTPUTWS">#REF!</definedName>
    <definedName name="PANTALLA" localSheetId="4">#REF!</definedName>
    <definedName name="PANTALLA">#REF!</definedName>
    <definedName name="PAPEL" localSheetId="4">#REF!</definedName>
    <definedName name="PAPEL">#REF!</definedName>
    <definedName name="PFLAG" localSheetId="4">#REF!</definedName>
    <definedName name="PFLAG">#REF!</definedName>
    <definedName name="PGIC" localSheetId="4">#REF!</definedName>
    <definedName name="PGIC">#REF!</definedName>
    <definedName name="PREST" localSheetId="4">#REF!</definedName>
    <definedName name="PREST">#REF!</definedName>
    <definedName name="PRESTAMO" localSheetId="4">#REF!</definedName>
    <definedName name="PRESTAMO">#REF!</definedName>
    <definedName name="PRESTTOT" localSheetId="4">#REF!</definedName>
    <definedName name="PRESTTOT">#REF!</definedName>
    <definedName name="PRINTER" localSheetId="4">#REF!</definedName>
    <definedName name="PRINTER">#REF!</definedName>
    <definedName name="PRODUC2" localSheetId="4">#REF!</definedName>
    <definedName name="PRODUC2">#REF!</definedName>
    <definedName name="PRODUC3" localSheetId="4">#REF!</definedName>
    <definedName name="PRODUC3">#REF!</definedName>
    <definedName name="PRODUC4" localSheetId="4">#REF!</definedName>
    <definedName name="PRODUC4">#REF!</definedName>
    <definedName name="PTOEF" localSheetId="4">#REF!</definedName>
    <definedName name="PTOEF">#REF!</definedName>
    <definedName name="PTOER" localSheetId="4">#REF!</definedName>
    <definedName name="PTOER">#REF!</definedName>
    <definedName name="RANGES" localSheetId="4">#REF!</definedName>
    <definedName name="RANGES">#REF!</definedName>
    <definedName name="RATIOS" localSheetId="4">#REF!</definedName>
    <definedName name="RATIOS">#REF!</definedName>
    <definedName name="RCC" localSheetId="4">#REF!</definedName>
    <definedName name="RCC">#REF!</definedName>
    <definedName name="RCCOBR" localSheetId="4">#REF!</definedName>
    <definedName name="RCCOBR">#REF!</definedName>
    <definedName name="rd" localSheetId="4">#REF!</definedName>
    <definedName name="rd">#REF!</definedName>
    <definedName name="rdn">[1]Hidrometeorología!$D$14</definedName>
    <definedName name="rdx">[1]Hidrometeorología!$D$14</definedName>
    <definedName name="re" localSheetId="4">#REF!</definedName>
    <definedName name="re">#REF!</definedName>
    <definedName name="RENTA" localSheetId="4">#REF!</definedName>
    <definedName name="RENTA">#REF!</definedName>
    <definedName name="RENTAL" localSheetId="4">#REF!</definedName>
    <definedName name="RENTAL">#REF!</definedName>
    <definedName name="REPO" localSheetId="4">#REF!</definedName>
    <definedName name="REPO">#REF!</definedName>
    <definedName name="REPOCALC" localSheetId="4">#REF!</definedName>
    <definedName name="REPOCALC">#REF!</definedName>
    <definedName name="REPOPRO" localSheetId="4">#REF!</definedName>
    <definedName name="REPOPRO">#REF!</definedName>
    <definedName name="REPSUB" localSheetId="4">#REF!</definedName>
    <definedName name="REPSUB">#REF!</definedName>
    <definedName name="REPSUBWYS" localSheetId="4">#REF!</definedName>
    <definedName name="REPSUBWYS">#REF!</definedName>
    <definedName name="RESUMEN" localSheetId="4">#REF!</definedName>
    <definedName name="RESUMEN">#REF!</definedName>
    <definedName name="rf" localSheetId="4">#REF!</definedName>
    <definedName name="rf">#REF!</definedName>
    <definedName name="RF_CY" localSheetId="4">#REF!</definedName>
    <definedName name="RF_CY">#REF!</definedName>
    <definedName name="RFP" localSheetId="4">#REF!</definedName>
    <definedName name="RFP">#REF!</definedName>
    <definedName name="RFPACTUAL" localSheetId="4">#REF!</definedName>
    <definedName name="RFPACTUAL">#REF!</definedName>
    <definedName name="RFPC" localSheetId="4">#REF!</definedName>
    <definedName name="RFPC">#REF!</definedName>
    <definedName name="RFPDATA" localSheetId="4">#REF!</definedName>
    <definedName name="RFPDATA">#REF!</definedName>
    <definedName name="RFPTITLES" localSheetId="4">#REF!</definedName>
    <definedName name="RFPTITLES">#REF!</definedName>
    <definedName name="RFTITLE" localSheetId="4">#REF!</definedName>
    <definedName name="RFTITLE">#REF!</definedName>
    <definedName name="RFUNIT" localSheetId="4">#REF!</definedName>
    <definedName name="RFUNIT">#REF!</definedName>
    <definedName name="rm_rf" localSheetId="4">#REF!</definedName>
    <definedName name="rm_rf">#REF!</definedName>
    <definedName name="rp" localSheetId="4">#REF!</definedName>
    <definedName name="rp">#REF!</definedName>
    <definedName name="RPTSFOOTER" localSheetId="4">#REF!</definedName>
    <definedName name="RPTSFOOTER">#REF!</definedName>
    <definedName name="RPTSHEADER" localSheetId="4">#REF!</definedName>
    <definedName name="RPTSHEADER">#REF!</definedName>
    <definedName name="rrd">[1]IMP!$D$14</definedName>
    <definedName name="RRT" localSheetId="4">#REF!</definedName>
    <definedName name="RRT">#REF!</definedName>
    <definedName name="SCREEN" localSheetId="4">#REF!</definedName>
    <definedName name="SCREEN">#REF!</definedName>
    <definedName name="Sd" localSheetId="4">#REF!</definedName>
    <definedName name="Sd">#REF!</definedName>
    <definedName name="SE0" localSheetId="4">#REF!</definedName>
    <definedName name="SE0">#REF!</definedName>
    <definedName name="SENOP" localSheetId="4">#REF!</definedName>
    <definedName name="SENOP">#REF!</definedName>
    <definedName name="SENPRI" localSheetId="4">#REF!</definedName>
    <definedName name="SENPRI">#REF!</definedName>
    <definedName name="SENSITIVITY" localSheetId="4">#REF!</definedName>
    <definedName name="SENSITIVITY">#REF!</definedName>
    <definedName name="SENSTA" localSheetId="4">#REF!</definedName>
    <definedName name="SENSTA">#REF!</definedName>
    <definedName name="SENT" localSheetId="4">#REF!</definedName>
    <definedName name="SENT">#REF!</definedName>
    <definedName name="SENUNI" localSheetId="4">#REF!</definedName>
    <definedName name="SENUNI">#REF!</definedName>
    <definedName name="SER" localSheetId="4">#REF!</definedName>
    <definedName name="SER">#REF!</definedName>
    <definedName name="SOURCE_APPL" localSheetId="4">#REF!</definedName>
    <definedName name="SOURCE_APPL">#REF!</definedName>
    <definedName name="STAMP" localSheetId="4">#REF!</definedName>
    <definedName name="STAMP">#REF!</definedName>
    <definedName name="START" localSheetId="4">#REF!</definedName>
    <definedName name="START">#REF!</definedName>
    <definedName name="SUMARIA" localSheetId="4">#REF!</definedName>
    <definedName name="SUMARIA">#REF!</definedName>
    <definedName name="SUPUESTOS" localSheetId="4">#REF!</definedName>
    <definedName name="SUPUESTOS">#REF!</definedName>
    <definedName name="t" localSheetId="4">#REF!</definedName>
    <definedName name="t">#REF!</definedName>
    <definedName name="TASA" localSheetId="4">#REF!</definedName>
    <definedName name="TASA">#REF!</definedName>
    <definedName name="TASAI" localSheetId="4">#REF!</definedName>
    <definedName name="TASAI">#REF!</definedName>
    <definedName name="TASATOT" localSheetId="4">#REF!</definedName>
    <definedName name="TASATOT">#REF!</definedName>
    <definedName name="TIPO" localSheetId="4">#REF!</definedName>
    <definedName name="TIPO">#REF!</definedName>
    <definedName name="TITLE" localSheetId="4">#REF!</definedName>
    <definedName name="TITLE">#REF!</definedName>
    <definedName name="TITLEENG" localSheetId="4">#REF!</definedName>
    <definedName name="TITLEENG">#REF!</definedName>
    <definedName name="TITLES" localSheetId="4">#REF!</definedName>
    <definedName name="TITLES">#REF!</definedName>
    <definedName name="TITLESPAN" localSheetId="4">#REF!</definedName>
    <definedName name="TITLESPAN">#REF!</definedName>
    <definedName name="TRAF" localSheetId="4">#REF!</definedName>
    <definedName name="TRAF">#REF!</definedName>
    <definedName name="TSFR1" localSheetId="4">#REF!</definedName>
    <definedName name="TSFR1">#REF!</definedName>
    <definedName name="TSFR2" localSheetId="4">#REF!</definedName>
    <definedName name="TSFR2">#REF!</definedName>
    <definedName name="TSFR3" localSheetId="4">#REF!</definedName>
    <definedName name="TSFR3">#REF!</definedName>
    <definedName name="UNDERLINE" localSheetId="4">#REF!</definedName>
    <definedName name="UNDERLINE">#REF!</definedName>
    <definedName name="UNFREEZE" localSheetId="4">#REF!</definedName>
    <definedName name="UNFREEZE">#REF!</definedName>
    <definedName name="UNITS" localSheetId="4">#REF!</definedName>
    <definedName name="UNITS">#REF!</definedName>
    <definedName name="WACCna" localSheetId="4">#REF!</definedName>
    <definedName name="WACCna">#REF!</definedName>
    <definedName name="WACCnd" localSheetId="4">#REF!</definedName>
    <definedName name="WACCnd">#REF!</definedName>
    <definedName name="WACCr" localSheetId="4">#REF!</definedName>
    <definedName name="WACCr">#REF!</definedName>
    <definedName name="WACCra" localSheetId="4">#REF!</definedName>
    <definedName name="WACCra">#REF!</definedName>
    <definedName name="WH" localSheetId="4">#REF!</definedName>
    <definedName name="WH">#REF!</definedName>
    <definedName name="WHC" localSheetId="4">#REF!</definedName>
    <definedName name="WHC">#REF!</definedName>
    <definedName name="WHCO" localSheetId="4">#REF!</definedName>
    <definedName name="WHCO">#REF!</definedName>
    <definedName name="WHCR" localSheetId="4">#REF!</definedName>
    <definedName name="WHCR">#REF!</definedName>
    <definedName name="WHCS" localSheetId="4">#REF!</definedName>
    <definedName name="WHCS">#REF!</definedName>
    <definedName name="WHG" localSheetId="4">#REF!</definedName>
    <definedName name="WHG">#REF!</definedName>
    <definedName name="WHH" localSheetId="4">#REF!</definedName>
    <definedName name="WHH">#REF!</definedName>
    <definedName name="WORKSHEET" localSheetId="4">#REF!</definedName>
    <definedName name="WORKSHEET">#REF!</definedName>
    <definedName name="WP" localSheetId="4">#REF!</definedName>
    <definedName name="WP">#REF!</definedName>
    <definedName name="WPC" localSheetId="4">#REF!</definedName>
    <definedName name="WPC">#REF!</definedName>
    <definedName name="WPG" localSheetId="4">#REF!</definedName>
    <definedName name="WPG">#REF!</definedName>
    <definedName name="WPH" localSheetId="4">#REF!</definedName>
    <definedName name="WPH">#REF!</definedName>
    <definedName name="WSANO0PR" localSheetId="4">#REF!</definedName>
    <definedName name="WSANO0PR">#REF!</definedName>
    <definedName name="WSANO0S" localSheetId="4">#REF!</definedName>
    <definedName name="WSANO0S">#REF!</definedName>
    <definedName name="WSGRID" localSheetId="4">#REF!</definedName>
    <definedName name="WSGRID">#REF!</definedName>
    <definedName name="WSGRID0" localSheetId="4">#REF!</definedName>
    <definedName name="WSGRID0">#REF!</definedName>
    <definedName name="WSGRID10" localSheetId="4">#REF!</definedName>
    <definedName name="WSGRID10">#REF!</definedName>
    <definedName name="WSPRINT" localSheetId="4">#REF!</definedName>
    <definedName name="WSPRIN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9" l="1"/>
  <c r="K61" i="9"/>
  <c r="J61" i="9"/>
  <c r="I61" i="9"/>
  <c r="H61" i="9"/>
  <c r="G61" i="9"/>
  <c r="F61" i="9"/>
  <c r="E61" i="9"/>
  <c r="D61" i="9"/>
  <c r="L61" i="9" s="1"/>
  <c r="M61" i="9" s="1"/>
  <c r="C61" i="9"/>
  <c r="B61" i="9"/>
  <c r="K60" i="9"/>
  <c r="J60" i="9"/>
  <c r="I60" i="9"/>
  <c r="H60" i="9"/>
  <c r="G60" i="9"/>
  <c r="F60" i="9"/>
  <c r="E60" i="9"/>
  <c r="D60" i="9"/>
  <c r="L60" i="9" s="1"/>
  <c r="C60" i="9"/>
  <c r="B60" i="9"/>
  <c r="K58" i="9"/>
  <c r="J58" i="9"/>
  <c r="I58" i="9"/>
  <c r="H58" i="9"/>
  <c r="G58" i="9"/>
  <c r="F58" i="9"/>
  <c r="E58" i="9"/>
  <c r="D58" i="9"/>
  <c r="C58" i="9"/>
  <c r="B58" i="9"/>
  <c r="L58" i="9" s="1"/>
  <c r="K57" i="9"/>
  <c r="J57" i="9"/>
  <c r="I57" i="9"/>
  <c r="H57" i="9"/>
  <c r="G57" i="9"/>
  <c r="F57" i="9"/>
  <c r="E57" i="9"/>
  <c r="D57" i="9"/>
  <c r="C57" i="9"/>
  <c r="B57" i="9"/>
  <c r="L57" i="9" s="1"/>
  <c r="K55" i="9"/>
  <c r="K66" i="9" s="1"/>
  <c r="J55" i="9"/>
  <c r="J66" i="9" s="1"/>
  <c r="I55" i="9"/>
  <c r="I45" i="9" s="1"/>
  <c r="H55" i="9"/>
  <c r="H66" i="9" s="1"/>
  <c r="G55" i="9"/>
  <c r="G66" i="9" s="1"/>
  <c r="F55" i="9"/>
  <c r="F66" i="9" s="1"/>
  <c r="E55" i="9"/>
  <c r="E45" i="9" s="1"/>
  <c r="D55" i="9"/>
  <c r="D66" i="9" s="1"/>
  <c r="C55" i="9"/>
  <c r="C66" i="9" s="1"/>
  <c r="B55" i="9"/>
  <c r="B66" i="9" s="1"/>
  <c r="K54" i="9"/>
  <c r="K65" i="9" s="1"/>
  <c r="J54" i="9"/>
  <c r="J44" i="9" s="1"/>
  <c r="I54" i="9"/>
  <c r="I44" i="9" s="1"/>
  <c r="H54" i="9"/>
  <c r="H65" i="9" s="1"/>
  <c r="G54" i="9"/>
  <c r="G65" i="9" s="1"/>
  <c r="F54" i="9"/>
  <c r="F44" i="9" s="1"/>
  <c r="E54" i="9"/>
  <c r="E65" i="9" s="1"/>
  <c r="D54" i="9"/>
  <c r="D65" i="9" s="1"/>
  <c r="C54" i="9"/>
  <c r="C65" i="9" s="1"/>
  <c r="B54" i="9"/>
  <c r="B44" i="9" s="1"/>
  <c r="K44" i="9"/>
  <c r="H44" i="9"/>
  <c r="G44" i="9"/>
  <c r="D44" i="9"/>
  <c r="C44" i="9"/>
  <c r="B40" i="9"/>
  <c r="B36" i="9"/>
  <c r="B35" i="9"/>
  <c r="B33" i="9"/>
  <c r="B48" i="9" s="1"/>
  <c r="B32" i="9"/>
  <c r="B47" i="9" s="1"/>
  <c r="K26" i="9"/>
  <c r="K45" i="9" s="1"/>
  <c r="J26" i="9"/>
  <c r="J45" i="9" s="1"/>
  <c r="I26" i="9"/>
  <c r="H26" i="9"/>
  <c r="G26" i="9"/>
  <c r="G45" i="9" s="1"/>
  <c r="F26" i="9"/>
  <c r="F45" i="9" s="1"/>
  <c r="E26" i="9"/>
  <c r="D26" i="9"/>
  <c r="C26" i="9"/>
  <c r="C45" i="9" s="1"/>
  <c r="B26" i="9"/>
  <c r="L26" i="9" s="1"/>
  <c r="K25" i="9"/>
  <c r="J25" i="9"/>
  <c r="I25" i="9"/>
  <c r="H25" i="9"/>
  <c r="G25" i="9"/>
  <c r="F25" i="9"/>
  <c r="E25" i="9"/>
  <c r="D25" i="9"/>
  <c r="L25" i="9" s="1"/>
  <c r="C25" i="9"/>
  <c r="B25" i="9"/>
  <c r="K20" i="9"/>
  <c r="J20" i="9"/>
  <c r="I20" i="9"/>
  <c r="H20" i="9"/>
  <c r="G20" i="9"/>
  <c r="F20" i="9"/>
  <c r="E20" i="9"/>
  <c r="D20" i="9"/>
  <c r="C20" i="9"/>
  <c r="B20" i="9"/>
  <c r="L20" i="9" s="1"/>
  <c r="K19" i="9"/>
  <c r="J19" i="9"/>
  <c r="I19" i="9"/>
  <c r="H19" i="9"/>
  <c r="G19" i="9"/>
  <c r="F19" i="9"/>
  <c r="E19" i="9"/>
  <c r="D19" i="9"/>
  <c r="L19" i="9" s="1"/>
  <c r="C19" i="9"/>
  <c r="B19" i="9"/>
  <c r="M14" i="9"/>
  <c r="L14" i="9"/>
  <c r="K14" i="9"/>
  <c r="J14" i="9"/>
  <c r="I14" i="9"/>
  <c r="H14" i="9"/>
  <c r="G14" i="9"/>
  <c r="F14" i="9"/>
  <c r="E14" i="9"/>
  <c r="D14" i="9"/>
  <c r="C14" i="9"/>
  <c r="B14" i="9"/>
  <c r="M13" i="9"/>
  <c r="L13" i="9"/>
  <c r="K13" i="9"/>
  <c r="J13" i="9"/>
  <c r="I13" i="9"/>
  <c r="H13" i="9"/>
  <c r="G13" i="9"/>
  <c r="F13" i="9"/>
  <c r="E13" i="9"/>
  <c r="D13" i="9"/>
  <c r="C13" i="9"/>
  <c r="B13" i="9"/>
  <c r="N13" i="9" s="1"/>
  <c r="M12" i="9"/>
  <c r="L12" i="9"/>
  <c r="K12" i="9"/>
  <c r="J12" i="9"/>
  <c r="I12" i="9"/>
  <c r="H12" i="9"/>
  <c r="G12" i="9"/>
  <c r="F12" i="9"/>
  <c r="E12" i="9"/>
  <c r="D12" i="9"/>
  <c r="C12" i="9"/>
  <c r="B12" i="9"/>
  <c r="N12" i="9" s="1"/>
  <c r="G7" i="9"/>
  <c r="F7" i="9"/>
  <c r="E7" i="9"/>
  <c r="D7" i="9"/>
  <c r="C7" i="9"/>
  <c r="B7" i="9"/>
  <c r="F5" i="9"/>
  <c r="D5" i="9"/>
  <c r="E5" i="9" s="1"/>
  <c r="B5" i="9"/>
  <c r="F4" i="9"/>
  <c r="D4" i="9"/>
  <c r="E4" i="9" s="1"/>
  <c r="E3" i="9" s="1"/>
  <c r="B4" i="9"/>
  <c r="D3" i="9"/>
  <c r="B3" i="9"/>
  <c r="C5" i="9" s="1"/>
  <c r="C1" i="9"/>
  <c r="B1" i="9"/>
  <c r="M58" i="9" l="1"/>
  <c r="L59" i="9"/>
  <c r="M59" i="9" s="1"/>
  <c r="M60" i="9"/>
  <c r="M57" i="9"/>
  <c r="L56" i="9"/>
  <c r="B45" i="9"/>
  <c r="I65" i="9"/>
  <c r="E66" i="9"/>
  <c r="A12" i="9"/>
  <c r="E44" i="9"/>
  <c r="M51" i="9"/>
  <c r="B65" i="9"/>
  <c r="F65" i="9"/>
  <c r="J65" i="9"/>
  <c r="N14" i="9"/>
  <c r="G29" i="9" s="1"/>
  <c r="C38" i="9"/>
  <c r="I66" i="9"/>
  <c r="I22" i="9"/>
  <c r="E29" i="9"/>
  <c r="C30" i="9"/>
  <c r="K30" i="9"/>
  <c r="I38" i="9"/>
  <c r="D45" i="9"/>
  <c r="H45" i="9"/>
  <c r="J3" i="9"/>
  <c r="C4" i="9"/>
  <c r="C3" i="9" s="1"/>
  <c r="J4" i="9"/>
  <c r="F22" i="9"/>
  <c r="C23" i="9"/>
  <c r="K23" i="9"/>
  <c r="F29" i="9"/>
  <c r="D30" i="9"/>
  <c r="B38" i="9"/>
  <c r="L54" i="9"/>
  <c r="L55" i="9"/>
  <c r="L8" i="10"/>
  <c r="K8" i="10"/>
  <c r="J8" i="10"/>
  <c r="I8" i="10"/>
  <c r="H8" i="10"/>
  <c r="G8" i="10"/>
  <c r="F8" i="10"/>
  <c r="E8" i="10"/>
  <c r="D8" i="10"/>
  <c r="C8" i="10"/>
  <c r="G62" i="8"/>
  <c r="K61" i="8"/>
  <c r="J61" i="8"/>
  <c r="I61" i="8"/>
  <c r="H61" i="8"/>
  <c r="G61" i="8"/>
  <c r="F61" i="8"/>
  <c r="E61" i="8"/>
  <c r="D61" i="8"/>
  <c r="C61" i="8"/>
  <c r="B61" i="8"/>
  <c r="K60" i="8"/>
  <c r="J60" i="8"/>
  <c r="I60" i="8"/>
  <c r="H60" i="8"/>
  <c r="G60" i="8"/>
  <c r="F60" i="8"/>
  <c r="E60" i="8"/>
  <c r="D60" i="8"/>
  <c r="C60" i="8"/>
  <c r="B60" i="8"/>
  <c r="K58" i="8"/>
  <c r="J58" i="8"/>
  <c r="I58" i="8"/>
  <c r="H58" i="8"/>
  <c r="G58" i="8"/>
  <c r="F58" i="8"/>
  <c r="E58" i="8"/>
  <c r="D58" i="8"/>
  <c r="C58" i="8"/>
  <c r="B58" i="8"/>
  <c r="K57" i="8"/>
  <c r="J57" i="8"/>
  <c r="I57" i="8"/>
  <c r="H57" i="8"/>
  <c r="G57" i="8"/>
  <c r="F57" i="8"/>
  <c r="E57" i="8"/>
  <c r="D57" i="8"/>
  <c r="C57" i="8"/>
  <c r="B57" i="8"/>
  <c r="K55" i="8"/>
  <c r="J55" i="8"/>
  <c r="J66" i="8" s="1"/>
  <c r="I55" i="8"/>
  <c r="H55" i="8"/>
  <c r="G55" i="8"/>
  <c r="F55" i="8"/>
  <c r="F66" i="8" s="1"/>
  <c r="E55" i="8"/>
  <c r="D55" i="8"/>
  <c r="C55" i="8"/>
  <c r="B55" i="8"/>
  <c r="B66" i="8" s="1"/>
  <c r="K54" i="8"/>
  <c r="J54" i="8"/>
  <c r="I54" i="8"/>
  <c r="H54" i="8"/>
  <c r="G54" i="8"/>
  <c r="F54" i="8"/>
  <c r="E54" i="8"/>
  <c r="D54" i="8"/>
  <c r="C54" i="8"/>
  <c r="B54" i="8"/>
  <c r="B40" i="8"/>
  <c r="B36" i="8"/>
  <c r="B35" i="8"/>
  <c r="B33" i="8"/>
  <c r="B32" i="8"/>
  <c r="B47" i="8" s="1"/>
  <c r="K26" i="8"/>
  <c r="L7" i="10" s="1"/>
  <c r="J26" i="8"/>
  <c r="K7" i="10" s="1"/>
  <c r="I26" i="8"/>
  <c r="J7" i="10" s="1"/>
  <c r="H26" i="8"/>
  <c r="I7" i="10" s="1"/>
  <c r="G26" i="8"/>
  <c r="H7" i="10" s="1"/>
  <c r="F26" i="8"/>
  <c r="G7" i="10" s="1"/>
  <c r="E26" i="8"/>
  <c r="F7" i="10" s="1"/>
  <c r="D26" i="8"/>
  <c r="E7" i="10" s="1"/>
  <c r="C26" i="8"/>
  <c r="D7" i="10" s="1"/>
  <c r="B26" i="8"/>
  <c r="C7" i="10" s="1"/>
  <c r="M7" i="10" s="1"/>
  <c r="K25" i="8"/>
  <c r="J25" i="8"/>
  <c r="I25" i="8"/>
  <c r="H25" i="8"/>
  <c r="G25" i="8"/>
  <c r="F25" i="8"/>
  <c r="E25" i="8"/>
  <c r="D25" i="8"/>
  <c r="C25" i="8"/>
  <c r="B25" i="8"/>
  <c r="K20" i="8"/>
  <c r="J20" i="8"/>
  <c r="I20" i="8"/>
  <c r="H20" i="8"/>
  <c r="G20" i="8"/>
  <c r="F20" i="8"/>
  <c r="E20" i="8"/>
  <c r="D20" i="8"/>
  <c r="C20" i="8"/>
  <c r="B20" i="8"/>
  <c r="K19" i="8"/>
  <c r="J19" i="8"/>
  <c r="I19" i="8"/>
  <c r="H19" i="8"/>
  <c r="G19" i="8"/>
  <c r="F19" i="8"/>
  <c r="E19" i="8"/>
  <c r="D19" i="8"/>
  <c r="C19" i="8"/>
  <c r="B19" i="8"/>
  <c r="M14" i="8"/>
  <c r="L14" i="8"/>
  <c r="K14" i="8"/>
  <c r="J14" i="8"/>
  <c r="I14" i="8"/>
  <c r="H14" i="8"/>
  <c r="G14" i="8"/>
  <c r="F14" i="8"/>
  <c r="E14" i="8"/>
  <c r="D14" i="8"/>
  <c r="C14" i="8"/>
  <c r="B14" i="8"/>
  <c r="M13" i="8"/>
  <c r="L13" i="8"/>
  <c r="K13" i="8"/>
  <c r="J13" i="8"/>
  <c r="I13" i="8"/>
  <c r="H13" i="8"/>
  <c r="G13" i="8"/>
  <c r="F13" i="8"/>
  <c r="E13" i="8"/>
  <c r="D13" i="8"/>
  <c r="C13" i="8"/>
  <c r="B13" i="8"/>
  <c r="M12" i="8"/>
  <c r="L12" i="8"/>
  <c r="K12" i="8"/>
  <c r="J12" i="8"/>
  <c r="I12" i="8"/>
  <c r="H12" i="8"/>
  <c r="G12" i="8"/>
  <c r="F12" i="8"/>
  <c r="E12" i="8"/>
  <c r="D12" i="8"/>
  <c r="C12" i="8"/>
  <c r="B12" i="8"/>
  <c r="N12" i="8" s="1"/>
  <c r="G7" i="8"/>
  <c r="F7" i="8"/>
  <c r="E7" i="8"/>
  <c r="D7" i="8"/>
  <c r="C7" i="8"/>
  <c r="B7" i="8"/>
  <c r="F5" i="8"/>
  <c r="D5" i="8"/>
  <c r="B5" i="8"/>
  <c r="F4" i="8"/>
  <c r="D4" i="8"/>
  <c r="B4" i="8"/>
  <c r="D3" i="8"/>
  <c r="B3" i="8"/>
  <c r="J4" i="8" s="1"/>
  <c r="C1" i="8"/>
  <c r="B1" i="8"/>
  <c r="G62" i="7"/>
  <c r="K61" i="7"/>
  <c r="J61" i="7"/>
  <c r="I61" i="7"/>
  <c r="H61" i="7"/>
  <c r="G61" i="7"/>
  <c r="F61" i="7"/>
  <c r="E61" i="7"/>
  <c r="D61" i="7"/>
  <c r="C61" i="7"/>
  <c r="B61" i="7"/>
  <c r="K60" i="7"/>
  <c r="J60" i="7"/>
  <c r="I60" i="7"/>
  <c r="H60" i="7"/>
  <c r="G60" i="7"/>
  <c r="F60" i="7"/>
  <c r="E60" i="7"/>
  <c r="D60" i="7"/>
  <c r="C60" i="7"/>
  <c r="B60" i="7"/>
  <c r="K58" i="7"/>
  <c r="J58" i="7"/>
  <c r="I58" i="7"/>
  <c r="H58" i="7"/>
  <c r="G58" i="7"/>
  <c r="F58" i="7"/>
  <c r="E58" i="7"/>
  <c r="D58" i="7"/>
  <c r="C58" i="7"/>
  <c r="B58" i="7"/>
  <c r="K57" i="7"/>
  <c r="J57" i="7"/>
  <c r="I57" i="7"/>
  <c r="H57" i="7"/>
  <c r="G57" i="7"/>
  <c r="F57" i="7"/>
  <c r="E57" i="7"/>
  <c r="D57" i="7"/>
  <c r="C57" i="7"/>
  <c r="B57" i="7"/>
  <c r="K55" i="7"/>
  <c r="J55" i="7"/>
  <c r="I55" i="7"/>
  <c r="H55" i="7"/>
  <c r="H66" i="7" s="1"/>
  <c r="G55" i="7"/>
  <c r="F55" i="7"/>
  <c r="E55" i="7"/>
  <c r="D55" i="7"/>
  <c r="D66" i="7" s="1"/>
  <c r="C55" i="7"/>
  <c r="B55" i="7"/>
  <c r="K54" i="7"/>
  <c r="J54" i="7"/>
  <c r="I54" i="7"/>
  <c r="H54" i="7"/>
  <c r="G54" i="7"/>
  <c r="F54" i="7"/>
  <c r="E54" i="7"/>
  <c r="D54" i="7"/>
  <c r="C54" i="7"/>
  <c r="B54" i="7"/>
  <c r="B40" i="7"/>
  <c r="B36" i="7"/>
  <c r="B35" i="7"/>
  <c r="B33" i="7"/>
  <c r="B32" i="7"/>
  <c r="B47" i="7" s="1"/>
  <c r="K26" i="7"/>
  <c r="L6" i="10" s="1"/>
  <c r="J26" i="7"/>
  <c r="K6" i="10" s="1"/>
  <c r="I26" i="7"/>
  <c r="J6" i="10" s="1"/>
  <c r="H26" i="7"/>
  <c r="I6" i="10" s="1"/>
  <c r="G26" i="7"/>
  <c r="H6" i="10" s="1"/>
  <c r="F26" i="7"/>
  <c r="G6" i="10" s="1"/>
  <c r="E26" i="7"/>
  <c r="F6" i="10" s="1"/>
  <c r="D26" i="7"/>
  <c r="E6" i="10" s="1"/>
  <c r="C26" i="7"/>
  <c r="D6" i="10" s="1"/>
  <c r="B26" i="7"/>
  <c r="K25" i="7"/>
  <c r="J25" i="7"/>
  <c r="I25" i="7"/>
  <c r="H25" i="7"/>
  <c r="G25" i="7"/>
  <c r="F25" i="7"/>
  <c r="E25" i="7"/>
  <c r="D25" i="7"/>
  <c r="C25" i="7"/>
  <c r="B25" i="7"/>
  <c r="K20" i="7"/>
  <c r="J20" i="7"/>
  <c r="I20" i="7"/>
  <c r="H20" i="7"/>
  <c r="G20" i="7"/>
  <c r="F20" i="7"/>
  <c r="E20" i="7"/>
  <c r="D20" i="7"/>
  <c r="C20" i="7"/>
  <c r="B20" i="7"/>
  <c r="L20" i="7" s="1"/>
  <c r="K19" i="7"/>
  <c r="J19" i="7"/>
  <c r="I19" i="7"/>
  <c r="H19" i="7"/>
  <c r="G19" i="7"/>
  <c r="F19" i="7"/>
  <c r="E19" i="7"/>
  <c r="D19" i="7"/>
  <c r="C19" i="7"/>
  <c r="B19" i="7"/>
  <c r="M14" i="7"/>
  <c r="L14" i="7"/>
  <c r="K14" i="7"/>
  <c r="J14" i="7"/>
  <c r="I14" i="7"/>
  <c r="H14" i="7"/>
  <c r="G14" i="7"/>
  <c r="F14" i="7"/>
  <c r="E14" i="7"/>
  <c r="D14" i="7"/>
  <c r="C14" i="7"/>
  <c r="B14" i="7"/>
  <c r="M13" i="7"/>
  <c r="L13" i="7"/>
  <c r="K13" i="7"/>
  <c r="J13" i="7"/>
  <c r="I13" i="7"/>
  <c r="H13" i="7"/>
  <c r="G13" i="7"/>
  <c r="F13" i="7"/>
  <c r="E13" i="7"/>
  <c r="D13" i="7"/>
  <c r="C13" i="7"/>
  <c r="B13" i="7"/>
  <c r="M12" i="7"/>
  <c r="L12" i="7"/>
  <c r="K12" i="7"/>
  <c r="J12" i="7"/>
  <c r="I12" i="7"/>
  <c r="H12" i="7"/>
  <c r="G12" i="7"/>
  <c r="F12" i="7"/>
  <c r="E12" i="7"/>
  <c r="D12" i="7"/>
  <c r="C12" i="7"/>
  <c r="B12" i="7"/>
  <c r="N12" i="7" s="1"/>
  <c r="G7" i="7"/>
  <c r="F7" i="7"/>
  <c r="E7" i="7"/>
  <c r="D7" i="7"/>
  <c r="C7" i="7"/>
  <c r="B7" i="7"/>
  <c r="F5" i="7"/>
  <c r="D5" i="7"/>
  <c r="B5" i="7"/>
  <c r="F4" i="7"/>
  <c r="D4" i="7"/>
  <c r="B4" i="7"/>
  <c r="D3" i="7"/>
  <c r="B3" i="7"/>
  <c r="J4" i="7" s="1"/>
  <c r="C1" i="7"/>
  <c r="B1" i="7"/>
  <c r="G62" i="6"/>
  <c r="K61" i="6"/>
  <c r="J61" i="6"/>
  <c r="I61" i="6"/>
  <c r="H61" i="6"/>
  <c r="G61" i="6"/>
  <c r="F61" i="6"/>
  <c r="E61" i="6"/>
  <c r="D61" i="6"/>
  <c r="C61" i="6"/>
  <c r="B61" i="6"/>
  <c r="K60" i="6"/>
  <c r="J60" i="6"/>
  <c r="I60" i="6"/>
  <c r="H60" i="6"/>
  <c r="G60" i="6"/>
  <c r="F60" i="6"/>
  <c r="E60" i="6"/>
  <c r="D60" i="6"/>
  <c r="C60" i="6"/>
  <c r="B60" i="6"/>
  <c r="K58" i="6"/>
  <c r="J58" i="6"/>
  <c r="I58" i="6"/>
  <c r="H58" i="6"/>
  <c r="G58" i="6"/>
  <c r="F58" i="6"/>
  <c r="E58" i="6"/>
  <c r="D58" i="6"/>
  <c r="C58" i="6"/>
  <c r="B58" i="6"/>
  <c r="K57" i="6"/>
  <c r="J57" i="6"/>
  <c r="I57" i="6"/>
  <c r="H57" i="6"/>
  <c r="G57" i="6"/>
  <c r="F57" i="6"/>
  <c r="E57" i="6"/>
  <c r="D57" i="6"/>
  <c r="C57" i="6"/>
  <c r="B57" i="6"/>
  <c r="K55" i="6"/>
  <c r="J55" i="6"/>
  <c r="J66" i="6" s="1"/>
  <c r="I55" i="6"/>
  <c r="H55" i="6"/>
  <c r="G55" i="6"/>
  <c r="F55" i="6"/>
  <c r="F66" i="6" s="1"/>
  <c r="E55" i="6"/>
  <c r="D55" i="6"/>
  <c r="C55" i="6"/>
  <c r="B55" i="6"/>
  <c r="K54" i="6"/>
  <c r="J54" i="6"/>
  <c r="I54" i="6"/>
  <c r="H54" i="6"/>
  <c r="G54" i="6"/>
  <c r="F54" i="6"/>
  <c r="E54" i="6"/>
  <c r="D54" i="6"/>
  <c r="C54" i="6"/>
  <c r="B54" i="6"/>
  <c r="B40" i="6"/>
  <c r="B36" i="6"/>
  <c r="B35" i="6"/>
  <c r="B33" i="6"/>
  <c r="B32" i="6"/>
  <c r="B47" i="6" s="1"/>
  <c r="K26" i="6"/>
  <c r="L5" i="10" s="1"/>
  <c r="J26" i="6"/>
  <c r="I26" i="6"/>
  <c r="J5" i="10" s="1"/>
  <c r="H26" i="6"/>
  <c r="G26" i="6"/>
  <c r="H5" i="10" s="1"/>
  <c r="F26" i="6"/>
  <c r="E26" i="6"/>
  <c r="F5" i="10" s="1"/>
  <c r="D26" i="6"/>
  <c r="C26" i="6"/>
  <c r="D5" i="10" s="1"/>
  <c r="B26" i="6"/>
  <c r="C5" i="10" s="1"/>
  <c r="K25" i="6"/>
  <c r="J25" i="6"/>
  <c r="J44" i="6" s="1"/>
  <c r="I25" i="6"/>
  <c r="H25" i="6"/>
  <c r="H44" i="6" s="1"/>
  <c r="G25" i="6"/>
  <c r="F25" i="6"/>
  <c r="F44" i="6" s="1"/>
  <c r="E25" i="6"/>
  <c r="D25" i="6"/>
  <c r="D44" i="6" s="1"/>
  <c r="C25" i="6"/>
  <c r="B25" i="6"/>
  <c r="K20" i="6"/>
  <c r="J20" i="6"/>
  <c r="I20" i="6"/>
  <c r="H20" i="6"/>
  <c r="G20" i="6"/>
  <c r="F20" i="6"/>
  <c r="E20" i="6"/>
  <c r="D20" i="6"/>
  <c r="C20" i="6"/>
  <c r="B20" i="6"/>
  <c r="K19" i="6"/>
  <c r="J19" i="6"/>
  <c r="I19" i="6"/>
  <c r="H19" i="6"/>
  <c r="G19" i="6"/>
  <c r="F19" i="6"/>
  <c r="E19" i="6"/>
  <c r="D19" i="6"/>
  <c r="C19" i="6"/>
  <c r="B19" i="6"/>
  <c r="M14" i="6"/>
  <c r="L14" i="6"/>
  <c r="K14" i="6"/>
  <c r="J14" i="6"/>
  <c r="I14" i="6"/>
  <c r="H14" i="6"/>
  <c r="G14" i="6"/>
  <c r="F14" i="6"/>
  <c r="E14" i="6"/>
  <c r="D14" i="6"/>
  <c r="C14" i="6"/>
  <c r="B14" i="6"/>
  <c r="M13" i="6"/>
  <c r="L13" i="6"/>
  <c r="K13" i="6"/>
  <c r="J13" i="6"/>
  <c r="I13" i="6"/>
  <c r="H13" i="6"/>
  <c r="G13" i="6"/>
  <c r="F13" i="6"/>
  <c r="E13" i="6"/>
  <c r="D13" i="6"/>
  <c r="C13" i="6"/>
  <c r="B13" i="6"/>
  <c r="M12" i="6"/>
  <c r="L12" i="6"/>
  <c r="K12" i="6"/>
  <c r="J12" i="6"/>
  <c r="I12" i="6"/>
  <c r="H12" i="6"/>
  <c r="G12" i="6"/>
  <c r="F12" i="6"/>
  <c r="E12" i="6"/>
  <c r="D12" i="6"/>
  <c r="C12" i="6"/>
  <c r="B12" i="6"/>
  <c r="N12" i="6" s="1"/>
  <c r="G7" i="6"/>
  <c r="F7" i="6"/>
  <c r="E7" i="6"/>
  <c r="D7" i="6"/>
  <c r="C7" i="6"/>
  <c r="B7" i="6"/>
  <c r="F5" i="6"/>
  <c r="D5" i="6"/>
  <c r="E5" i="6" s="1"/>
  <c r="B5" i="6"/>
  <c r="F4" i="6"/>
  <c r="D4" i="6"/>
  <c r="B4" i="6"/>
  <c r="D3" i="6"/>
  <c r="B3" i="6"/>
  <c r="C1" i="6"/>
  <c r="B1" i="6"/>
  <c r="L53" i="9" l="1"/>
  <c r="M53" i="9" s="1"/>
  <c r="M54" i="9"/>
  <c r="L51" i="9"/>
  <c r="H62" i="9" s="1"/>
  <c r="L3" i="9"/>
  <c r="M3" i="9" s="1"/>
  <c r="F23" i="9"/>
  <c r="D23" i="9"/>
  <c r="H38" i="9"/>
  <c r="B30" i="9"/>
  <c r="E23" i="9"/>
  <c r="I30" i="9"/>
  <c r="C29" i="9"/>
  <c r="L66" i="9"/>
  <c r="J38" i="9"/>
  <c r="M8" i="10"/>
  <c r="F38" i="9"/>
  <c r="J29" i="9"/>
  <c r="G23" i="9"/>
  <c r="B22" i="9"/>
  <c r="K22" i="9"/>
  <c r="E38" i="9"/>
  <c r="I29" i="9"/>
  <c r="B23" i="9"/>
  <c r="K38" i="9"/>
  <c r="G22" i="9"/>
  <c r="L65" i="9"/>
  <c r="D38" i="9"/>
  <c r="H29" i="9"/>
  <c r="H22" i="9"/>
  <c r="E30" i="9"/>
  <c r="C22" i="9"/>
  <c r="J30" i="9"/>
  <c r="D29" i="9"/>
  <c r="D22" i="9"/>
  <c r="K29" i="9"/>
  <c r="M55" i="9"/>
  <c r="L4" i="9"/>
  <c r="H30" i="9"/>
  <c r="B29" i="9"/>
  <c r="J22" i="9"/>
  <c r="G30" i="9"/>
  <c r="J23" i="9"/>
  <c r="E22" i="9"/>
  <c r="H23" i="9"/>
  <c r="F30" i="9"/>
  <c r="I23" i="9"/>
  <c r="G38" i="9"/>
  <c r="M56" i="9"/>
  <c r="F45" i="6"/>
  <c r="G5" i="10"/>
  <c r="D45" i="6"/>
  <c r="E5" i="10"/>
  <c r="L26" i="7"/>
  <c r="C6" i="10"/>
  <c r="M6" i="10" s="1"/>
  <c r="E66" i="7"/>
  <c r="I66" i="7"/>
  <c r="J45" i="6"/>
  <c r="K5" i="10"/>
  <c r="B48" i="7"/>
  <c r="N13" i="6"/>
  <c r="L25" i="6"/>
  <c r="H45" i="6"/>
  <c r="I5" i="10"/>
  <c r="D66" i="6"/>
  <c r="H66" i="6"/>
  <c r="F66" i="7"/>
  <c r="J66" i="7"/>
  <c r="D66" i="8"/>
  <c r="H66" i="8"/>
  <c r="B48" i="8"/>
  <c r="E66" i="8"/>
  <c r="I66" i="8"/>
  <c r="L60" i="8"/>
  <c r="C5" i="8"/>
  <c r="C4" i="8"/>
  <c r="C3" i="8" s="1"/>
  <c r="E5" i="8"/>
  <c r="N13" i="8"/>
  <c r="L20" i="8"/>
  <c r="B65" i="8"/>
  <c r="F65" i="8"/>
  <c r="J65" i="8"/>
  <c r="L57" i="8"/>
  <c r="K65" i="8"/>
  <c r="L26" i="8"/>
  <c r="L54" i="8"/>
  <c r="G65" i="8"/>
  <c r="E4" i="8"/>
  <c r="L19" i="8"/>
  <c r="L25" i="8"/>
  <c r="D65" i="8"/>
  <c r="H65" i="8"/>
  <c r="L58" i="8"/>
  <c r="E65" i="8"/>
  <c r="I65" i="8"/>
  <c r="L55" i="8"/>
  <c r="G66" i="8"/>
  <c r="K66" i="8"/>
  <c r="L61" i="8"/>
  <c r="C45" i="6"/>
  <c r="G45" i="6"/>
  <c r="K45" i="6"/>
  <c r="L19" i="6"/>
  <c r="E45" i="6"/>
  <c r="I45" i="6"/>
  <c r="L57" i="7"/>
  <c r="L60" i="7"/>
  <c r="C5" i="7"/>
  <c r="L55" i="7"/>
  <c r="L58" i="7"/>
  <c r="L61" i="7"/>
  <c r="C4" i="7"/>
  <c r="C3" i="7" s="1"/>
  <c r="N13" i="7"/>
  <c r="L19" i="7"/>
  <c r="L25" i="7"/>
  <c r="C66" i="7"/>
  <c r="G66" i="7"/>
  <c r="K66" i="7"/>
  <c r="E4" i="7"/>
  <c r="L54" i="7"/>
  <c r="M55" i="7" s="1"/>
  <c r="F65" i="7"/>
  <c r="J65" i="7"/>
  <c r="C65" i="7"/>
  <c r="G65" i="7"/>
  <c r="K65" i="7"/>
  <c r="D65" i="7"/>
  <c r="H65" i="7"/>
  <c r="M61" i="7"/>
  <c r="E5" i="7"/>
  <c r="E65" i="7"/>
  <c r="I65" i="7"/>
  <c r="E4" i="6"/>
  <c r="E3" i="6" s="1"/>
  <c r="C44" i="6"/>
  <c r="G44" i="6"/>
  <c r="K44" i="6"/>
  <c r="B48" i="6"/>
  <c r="D65" i="6"/>
  <c r="H65" i="6"/>
  <c r="L55" i="6"/>
  <c r="L58" i="6"/>
  <c r="L4" i="6" s="1"/>
  <c r="L61" i="6"/>
  <c r="C5" i="6"/>
  <c r="L20" i="6"/>
  <c r="L26" i="6"/>
  <c r="E44" i="6"/>
  <c r="I65" i="6"/>
  <c r="C66" i="6"/>
  <c r="G66" i="6"/>
  <c r="K66" i="6"/>
  <c r="L54" i="6"/>
  <c r="F65" i="6"/>
  <c r="J65" i="6"/>
  <c r="L57" i="6"/>
  <c r="L60" i="6"/>
  <c r="C65" i="6"/>
  <c r="G65" i="6"/>
  <c r="K65" i="6"/>
  <c r="M60" i="8"/>
  <c r="C65" i="8"/>
  <c r="A12" i="8"/>
  <c r="M51" i="8"/>
  <c r="C66" i="8"/>
  <c r="J3" i="8"/>
  <c r="N14" i="8"/>
  <c r="D45" i="8" s="1"/>
  <c r="M60" i="7"/>
  <c r="L59" i="7"/>
  <c r="M59" i="7" s="1"/>
  <c r="A12" i="7"/>
  <c r="M51" i="7"/>
  <c r="B65" i="7"/>
  <c r="B66" i="7"/>
  <c r="J3" i="7"/>
  <c r="N14" i="7"/>
  <c r="I23" i="7" s="1"/>
  <c r="H23" i="7"/>
  <c r="K38" i="7"/>
  <c r="N14" i="6"/>
  <c r="H23" i="6" s="1"/>
  <c r="E65" i="6"/>
  <c r="E66" i="6"/>
  <c r="A12" i="6"/>
  <c r="H22" i="6"/>
  <c r="F30" i="6"/>
  <c r="I44" i="6"/>
  <c r="M51" i="6"/>
  <c r="B65" i="6"/>
  <c r="B66" i="6"/>
  <c r="D23" i="6"/>
  <c r="G38" i="6"/>
  <c r="B45" i="6"/>
  <c r="I66" i="6"/>
  <c r="B23" i="6"/>
  <c r="C30" i="6"/>
  <c r="G30" i="6"/>
  <c r="B44" i="6"/>
  <c r="J3" i="6"/>
  <c r="C4" i="6"/>
  <c r="C3" i="6" s="1"/>
  <c r="J4" i="6"/>
  <c r="B22" i="6"/>
  <c r="F22" i="6"/>
  <c r="G23" i="6"/>
  <c r="K23" i="6"/>
  <c r="J29" i="6"/>
  <c r="D30" i="6"/>
  <c r="F38" i="6"/>
  <c r="L64" i="9" l="1"/>
  <c r="M65" i="9"/>
  <c r="M66" i="9"/>
  <c r="M4" i="9"/>
  <c r="L23" i="9"/>
  <c r="L22" i="9"/>
  <c r="M52" i="9"/>
  <c r="L53" i="7"/>
  <c r="M61" i="8"/>
  <c r="M57" i="8"/>
  <c r="M5" i="10"/>
  <c r="L59" i="6"/>
  <c r="M59" i="6" s="1"/>
  <c r="L4" i="7"/>
  <c r="G38" i="7"/>
  <c r="F38" i="7"/>
  <c r="E3" i="7"/>
  <c r="B45" i="7"/>
  <c r="D23" i="7"/>
  <c r="B23" i="7"/>
  <c r="M54" i="7"/>
  <c r="L66" i="8"/>
  <c r="L3" i="8"/>
  <c r="H23" i="8"/>
  <c r="L59" i="8"/>
  <c r="M59" i="8" s="1"/>
  <c r="L53" i="8"/>
  <c r="B45" i="8"/>
  <c r="E3" i="8"/>
  <c r="I30" i="8"/>
  <c r="M58" i="8"/>
  <c r="K38" i="8"/>
  <c r="K29" i="8"/>
  <c r="G22" i="8"/>
  <c r="I29" i="8"/>
  <c r="K44" i="8"/>
  <c r="J29" i="8"/>
  <c r="B22" i="8"/>
  <c r="J44" i="8"/>
  <c r="E44" i="8"/>
  <c r="I23" i="8"/>
  <c r="K30" i="8"/>
  <c r="L4" i="8"/>
  <c r="M3" i="8" s="1"/>
  <c r="M54" i="8"/>
  <c r="F45" i="8"/>
  <c r="G38" i="8"/>
  <c r="C29" i="8"/>
  <c r="C22" i="8"/>
  <c r="B23" i="8"/>
  <c r="J38" i="8"/>
  <c r="K23" i="8"/>
  <c r="J30" i="8"/>
  <c r="D22" i="8"/>
  <c r="C30" i="8"/>
  <c r="M55" i="8"/>
  <c r="J45" i="8"/>
  <c r="I22" i="8"/>
  <c r="F38" i="8"/>
  <c r="G23" i="8"/>
  <c r="K45" i="8"/>
  <c r="F30" i="8"/>
  <c r="D44" i="8"/>
  <c r="E30" i="8"/>
  <c r="D23" i="8"/>
  <c r="G30" i="8"/>
  <c r="E45" i="8"/>
  <c r="D30" i="8"/>
  <c r="F22" i="8"/>
  <c r="H45" i="8"/>
  <c r="I44" i="8"/>
  <c r="D29" i="8"/>
  <c r="L56" i="8"/>
  <c r="L51" i="8"/>
  <c r="H62" i="8" s="1"/>
  <c r="C45" i="7"/>
  <c r="B22" i="7"/>
  <c r="H22" i="7"/>
  <c r="K29" i="7"/>
  <c r="K44" i="7"/>
  <c r="I29" i="7"/>
  <c r="L51" i="7"/>
  <c r="H62" i="7" s="1"/>
  <c r="M57" i="7"/>
  <c r="M58" i="7"/>
  <c r="L3" i="7"/>
  <c r="L56" i="7"/>
  <c r="M57" i="6"/>
  <c r="B38" i="6"/>
  <c r="F29" i="6"/>
  <c r="C23" i="6"/>
  <c r="I38" i="6"/>
  <c r="I29" i="6"/>
  <c r="E22" i="6"/>
  <c r="C38" i="6"/>
  <c r="C22" i="6"/>
  <c r="H29" i="6"/>
  <c r="D22" i="6"/>
  <c r="E30" i="6"/>
  <c r="M60" i="6"/>
  <c r="L56" i="6"/>
  <c r="H30" i="6"/>
  <c r="B29" i="6"/>
  <c r="J22" i="6"/>
  <c r="E38" i="6"/>
  <c r="J23" i="6"/>
  <c r="I30" i="6"/>
  <c r="D38" i="6"/>
  <c r="D29" i="6"/>
  <c r="G29" i="6"/>
  <c r="M61" i="6"/>
  <c r="L3" i="6"/>
  <c r="L53" i="6"/>
  <c r="F23" i="6"/>
  <c r="C29" i="6"/>
  <c r="J30" i="6"/>
  <c r="I23" i="6"/>
  <c r="G22" i="6"/>
  <c r="M4" i="6"/>
  <c r="L51" i="6"/>
  <c r="H62" i="6" s="1"/>
  <c r="J38" i="6"/>
  <c r="M4" i="7"/>
  <c r="F45" i="7"/>
  <c r="E30" i="7"/>
  <c r="C22" i="7"/>
  <c r="J29" i="7"/>
  <c r="J44" i="7"/>
  <c r="D38" i="7"/>
  <c r="M53" i="7"/>
  <c r="G23" i="7"/>
  <c r="E38" i="7"/>
  <c r="H29" i="7"/>
  <c r="M58" i="6"/>
  <c r="M54" i="6"/>
  <c r="K22" i="6"/>
  <c r="K30" i="6"/>
  <c r="E29" i="6"/>
  <c r="I22" i="6"/>
  <c r="K38" i="6"/>
  <c r="K29" i="6"/>
  <c r="H38" i="6"/>
  <c r="B30" i="6"/>
  <c r="E23" i="6"/>
  <c r="M55" i="6"/>
  <c r="M53" i="8"/>
  <c r="J23" i="8"/>
  <c r="G44" i="8"/>
  <c r="F29" i="8"/>
  <c r="G45" i="8"/>
  <c r="B30" i="8"/>
  <c r="H44" i="8"/>
  <c r="C38" i="8"/>
  <c r="G29" i="8"/>
  <c r="K22" i="8"/>
  <c r="E38" i="8"/>
  <c r="F23" i="8"/>
  <c r="I45" i="8"/>
  <c r="C44" i="8"/>
  <c r="H30" i="8"/>
  <c r="B29" i="8"/>
  <c r="J22" i="8"/>
  <c r="I38" i="8"/>
  <c r="C45" i="8"/>
  <c r="D38" i="8"/>
  <c r="H29" i="8"/>
  <c r="H22" i="8"/>
  <c r="B44" i="8"/>
  <c r="M56" i="8"/>
  <c r="E22" i="8"/>
  <c r="L22" i="8" s="1"/>
  <c r="B38" i="8"/>
  <c r="C23" i="8"/>
  <c r="F44" i="8"/>
  <c r="H38" i="8"/>
  <c r="E23" i="8"/>
  <c r="E29" i="8"/>
  <c r="L65" i="8"/>
  <c r="M4" i="8"/>
  <c r="L65" i="7"/>
  <c r="F29" i="7"/>
  <c r="J30" i="7"/>
  <c r="D29" i="7"/>
  <c r="H44" i="7"/>
  <c r="G29" i="7"/>
  <c r="I45" i="7"/>
  <c r="H30" i="7"/>
  <c r="J22" i="7"/>
  <c r="B44" i="7"/>
  <c r="E22" i="7"/>
  <c r="D44" i="7"/>
  <c r="I30" i="7"/>
  <c r="C29" i="7"/>
  <c r="G22" i="7"/>
  <c r="E45" i="7"/>
  <c r="J38" i="7"/>
  <c r="D30" i="7"/>
  <c r="K23" i="7"/>
  <c r="F22" i="7"/>
  <c r="D45" i="7"/>
  <c r="I38" i="7"/>
  <c r="C30" i="7"/>
  <c r="F23" i="7"/>
  <c r="L66" i="7"/>
  <c r="M66" i="7" s="1"/>
  <c r="G45" i="7"/>
  <c r="H38" i="7"/>
  <c r="B30" i="7"/>
  <c r="E23" i="7"/>
  <c r="J45" i="7"/>
  <c r="G44" i="7"/>
  <c r="B38" i="7"/>
  <c r="C23" i="7"/>
  <c r="F44" i="7"/>
  <c r="K30" i="7"/>
  <c r="E29" i="7"/>
  <c r="I22" i="7"/>
  <c r="I44" i="7"/>
  <c r="D22" i="7"/>
  <c r="M3" i="7"/>
  <c r="C38" i="7"/>
  <c r="K22" i="7"/>
  <c r="C44" i="7"/>
  <c r="B29" i="7"/>
  <c r="H45" i="7"/>
  <c r="G30" i="7"/>
  <c r="J23" i="7"/>
  <c r="K45" i="7"/>
  <c r="E44" i="7"/>
  <c r="F30" i="7"/>
  <c r="M56" i="7"/>
  <c r="L66" i="6"/>
  <c r="L65" i="6"/>
  <c r="M56" i="6"/>
  <c r="M53" i="6"/>
  <c r="M3" i="6"/>
  <c r="M64" i="9" l="1"/>
  <c r="G67" i="9"/>
  <c r="D67" i="9"/>
  <c r="F68" i="9"/>
  <c r="K68" i="9"/>
  <c r="K67" i="9"/>
  <c r="H67" i="9"/>
  <c r="J68" i="9"/>
  <c r="E67" i="9"/>
  <c r="D68" i="9"/>
  <c r="C67" i="9"/>
  <c r="B68" i="9"/>
  <c r="C68" i="9"/>
  <c r="H68" i="9"/>
  <c r="G68" i="9"/>
  <c r="B67" i="9"/>
  <c r="I67" i="9"/>
  <c r="J67" i="9"/>
  <c r="I68" i="9"/>
  <c r="F67" i="9"/>
  <c r="E68" i="9"/>
  <c r="L22" i="6"/>
  <c r="L23" i="8"/>
  <c r="M52" i="7"/>
  <c r="L23" i="6"/>
  <c r="L22" i="7"/>
  <c r="L23" i="7"/>
  <c r="M52" i="6"/>
  <c r="M65" i="8"/>
  <c r="L64" i="8"/>
  <c r="M52" i="8"/>
  <c r="M66" i="8"/>
  <c r="M65" i="7"/>
  <c r="L64" i="7"/>
  <c r="L64" i="6"/>
  <c r="M65" i="6"/>
  <c r="M66" i="6"/>
  <c r="M64" i="8" l="1"/>
  <c r="H67" i="8"/>
  <c r="K67" i="8"/>
  <c r="D68" i="8"/>
  <c r="B68" i="8"/>
  <c r="I68" i="8"/>
  <c r="I67" i="8"/>
  <c r="D67" i="8"/>
  <c r="G67" i="8"/>
  <c r="J68" i="8"/>
  <c r="F68" i="8"/>
  <c r="J67" i="8"/>
  <c r="G68" i="8"/>
  <c r="E68" i="8"/>
  <c r="E67" i="8"/>
  <c r="K68" i="8"/>
  <c r="B67" i="8"/>
  <c r="H68" i="8"/>
  <c r="F67" i="8"/>
  <c r="C67" i="8"/>
  <c r="C68" i="8"/>
  <c r="M64" i="7"/>
  <c r="D67" i="7"/>
  <c r="E67" i="7"/>
  <c r="G67" i="7"/>
  <c r="H67" i="7"/>
  <c r="I67" i="7"/>
  <c r="J67" i="7"/>
  <c r="C68" i="7"/>
  <c r="E68" i="7"/>
  <c r="J68" i="7"/>
  <c r="H68" i="7"/>
  <c r="C67" i="7"/>
  <c r="I68" i="7"/>
  <c r="F67" i="7"/>
  <c r="K67" i="7"/>
  <c r="F68" i="7"/>
  <c r="G68" i="7"/>
  <c r="D68" i="7"/>
  <c r="K68" i="7"/>
  <c r="B67" i="7"/>
  <c r="B68" i="7"/>
  <c r="M64" i="6"/>
  <c r="C68" i="6"/>
  <c r="C67" i="6"/>
  <c r="D67" i="6"/>
  <c r="F68" i="6"/>
  <c r="K68" i="6"/>
  <c r="D68" i="6"/>
  <c r="K67" i="6"/>
  <c r="G68" i="6"/>
  <c r="F67" i="6"/>
  <c r="G67" i="6"/>
  <c r="H67" i="6"/>
  <c r="J68" i="6"/>
  <c r="J67" i="6"/>
  <c r="I67" i="6"/>
  <c r="H68" i="6"/>
  <c r="B67" i="6"/>
  <c r="E68" i="6"/>
  <c r="B68" i="6"/>
  <c r="E67" i="6"/>
  <c r="I68" i="6"/>
</calcChain>
</file>

<file path=xl/comments1.xml><?xml version="1.0" encoding="utf-8"?>
<comments xmlns="http://schemas.openxmlformats.org/spreadsheetml/2006/main">
  <authors>
    <author>MES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>Se actualiza desde "1. DatosFijos.xls"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Se actualiza desde "1. DatosFijos.xls"</t>
        </r>
      </text>
    </comment>
  </commentList>
</comments>
</file>

<file path=xl/comments2.xml><?xml version="1.0" encoding="utf-8"?>
<comments xmlns="http://schemas.openxmlformats.org/spreadsheetml/2006/main">
  <authors>
    <author>MES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>Se actualiza desde "1. DatosFijos.xls"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Se actualiza desde "1. DatosFijos.xls"</t>
        </r>
      </text>
    </comment>
  </commentList>
</comments>
</file>

<file path=xl/comments3.xml><?xml version="1.0" encoding="utf-8"?>
<comments xmlns="http://schemas.openxmlformats.org/spreadsheetml/2006/main">
  <authors>
    <author>MES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>Se actualiza desde "1. DatosFijos.xls"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Se actualiza desde "1. DatosFijos.xls"</t>
        </r>
      </text>
    </comment>
  </commentList>
</comments>
</file>

<file path=xl/comments4.xml><?xml version="1.0" encoding="utf-8"?>
<comments xmlns="http://schemas.openxmlformats.org/spreadsheetml/2006/main">
  <authors>
    <author>MES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>Se actualiza desde "1. DatosFijos.xls"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Se actualiza desde "1. DatosFijos.xls"</t>
        </r>
      </text>
    </comment>
  </commentList>
</comments>
</file>

<file path=xl/sharedStrings.xml><?xml version="1.0" encoding="utf-8"?>
<sst xmlns="http://schemas.openxmlformats.org/spreadsheetml/2006/main" count="443" uniqueCount="90">
  <si>
    <t>Total</t>
  </si>
  <si>
    <t>GEN</t>
  </si>
  <si>
    <t>Año Tarifario:</t>
  </si>
  <si>
    <t>Longitud  (km)</t>
  </si>
  <si>
    <t>Total:</t>
  </si>
  <si>
    <t>(kB/./km)</t>
  </si>
  <si>
    <t>%ASIGP (G) =</t>
  </si>
  <si>
    <t xml:space="preserve">230 kV </t>
  </si>
  <si>
    <t>%ASIGP (D) =</t>
  </si>
  <si>
    <t xml:space="preserve">115 kV </t>
  </si>
  <si>
    <t>ZONA</t>
  </si>
  <si>
    <t>Pma (D)</t>
  </si>
  <si>
    <t>Zona</t>
  </si>
  <si>
    <t>IPSPEGyD  (k B/.)</t>
  </si>
  <si>
    <t>CUP</t>
  </si>
  <si>
    <t>(k B/.)</t>
  </si>
  <si>
    <t>IPSPED:</t>
  </si>
  <si>
    <t>Mes Tarifario: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</si>
  <si>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</si>
  <si>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</si>
  <si>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</si>
  <si>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</si>
  <si>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</si>
  <si>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</si>
  <si>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</si>
  <si>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</si>
  <si>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</si>
  <si>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</si>
  <si>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</si>
  <si>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</si>
  <si>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Jul</t>
  </si>
  <si>
    <t>Ago</t>
  </si>
  <si>
    <t>Sep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</si>
  <si>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</si>
  <si>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</si>
  <si>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</si>
  <si>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</si>
  <si>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</si>
  <si>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</si>
  <si>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</si>
  <si>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</si>
  <si>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</si>
  <si>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Periodo Est.:</t>
  </si>
  <si>
    <t>Lluv.</t>
  </si>
  <si>
    <t>Seco</t>
  </si>
  <si>
    <t>Te (Hs/Mes):</t>
  </si>
  <si>
    <t>Te / 8760 =</t>
  </si>
  <si>
    <t>Principales Referencias</t>
  </si>
  <si>
    <t>Progreso Baitún</t>
  </si>
  <si>
    <t>Fortuna Guasquitas</t>
  </si>
  <si>
    <t>Caldera L.Estrella</t>
  </si>
  <si>
    <t>Mata Nance Boquerón 3</t>
  </si>
  <si>
    <t>Ll.Sánchez   El Higo</t>
  </si>
  <si>
    <t>Chorrera      Pan-Am</t>
  </si>
  <si>
    <t>Panamá Pacora</t>
  </si>
  <si>
    <t>Bayano Cañitas</t>
  </si>
  <si>
    <t>T.Colón L.Minas</t>
  </si>
  <si>
    <t>Changinola Cañazas</t>
  </si>
  <si>
    <t>Capacidad instalada de generación (Cinst) y Demanda máxima no coincidente prevista anual (Pma) en MW por Zona</t>
  </si>
  <si>
    <t>Cinst (G)</t>
  </si>
  <si>
    <t>Despacho de potencia promedio anual previsto (MW)</t>
  </si>
  <si>
    <t>Pg (G)</t>
  </si>
  <si>
    <t>Pd (D)</t>
  </si>
  <si>
    <t>Despacho de energia anual previsto por zona (GWh)</t>
  </si>
  <si>
    <t>Eg (G)</t>
  </si>
  <si>
    <t>Ed (D)</t>
  </si>
  <si>
    <r>
      <rPr>
        <b/>
        <sz val="10"/>
        <rFont val="Times New Roman"/>
        <family val="1"/>
      </rPr>
      <t>CXUSOPS  (B/. / MWh)</t>
    </r>
    <r>
      <rPr>
        <sz val="10"/>
        <rFont val="Times New Roman"/>
        <family val="1"/>
      </rPr>
      <t>:  Seg. Electrico x uso red</t>
    </r>
  </si>
  <si>
    <t>DEM</t>
  </si>
  <si>
    <r>
      <rPr>
        <b/>
        <sz val="10"/>
        <rFont val="Times New Roman"/>
        <family val="1"/>
      </rPr>
      <t>CXUSOPE  (B/. / kW)</t>
    </r>
    <r>
      <rPr>
        <sz val="10"/>
        <rFont val="Times New Roman"/>
        <family val="1"/>
      </rPr>
      <t>:  Est. Postal x capacidad remanente</t>
    </r>
  </si>
  <si>
    <t>GEN =</t>
  </si>
  <si>
    <t>DEM =</t>
  </si>
  <si>
    <r>
      <rPr>
        <b/>
        <sz val="10"/>
        <rFont val="Times New Roman"/>
        <family val="1"/>
      </rPr>
      <t>CXCADIC  (B/. / kW)</t>
    </r>
    <r>
      <rPr>
        <sz val="10"/>
        <rFont val="Times New Roman"/>
        <family val="1"/>
      </rPr>
      <t>:  Est. Postal x no pago zonas 6, 7 y 9</t>
    </r>
  </si>
  <si>
    <r>
      <rPr>
        <b/>
        <sz val="10"/>
        <rFont val="Times New Roman"/>
        <family val="1"/>
      </rPr>
      <t>CXUSODS  (B/. / MWh)</t>
    </r>
    <r>
      <rPr>
        <sz val="10"/>
        <rFont val="Times New Roman"/>
        <family val="1"/>
      </rPr>
      <t>:  Seg. Electrico x uso equipamiento asociado totalmente a la demanda</t>
    </r>
  </si>
  <si>
    <r>
      <rPr>
        <b/>
        <sz val="10"/>
        <rFont val="Times New Roman"/>
        <family val="1"/>
      </rPr>
      <t>CXUSODE  (B/. / kW)</t>
    </r>
    <r>
      <rPr>
        <sz val="10"/>
        <rFont val="Times New Roman"/>
        <family val="1"/>
      </rPr>
      <t>:  Est. Postal x equipamiento asociado totalmente a la demanda</t>
    </r>
  </si>
  <si>
    <t>TOTAL  CXUSO_S  (B/. / MWh):  Seg. Electrico</t>
  </si>
  <si>
    <t>TOTAL  CXUSO_E  (B/. / kW - año):  Est. Postal</t>
  </si>
  <si>
    <t>Recaudación prevista por cargos  (kB/.)</t>
  </si>
  <si>
    <t>CXUSOPS :  Seg. Electrico x uso red</t>
  </si>
  <si>
    <t>CXUSOPE:  Est. Postal x capacidad remanente</t>
  </si>
  <si>
    <t>CXUSOD:  cargos x equipamiento asociado totalmente a la demanda</t>
  </si>
  <si>
    <t>Seg.Elec.</t>
  </si>
  <si>
    <t>Est.Post.</t>
  </si>
  <si>
    <t>CADIC:  monto anual zonas 6, 7 y 9 equivalente al cargo adicional =</t>
  </si>
  <si>
    <t>TOTAL  (kB/.)</t>
  </si>
  <si>
    <t>ENERGÍA CONSUMIDA POR LA DEMANDA ANUAL PREVISTA POR ZONA (GWh)</t>
  </si>
  <si>
    <t>total</t>
  </si>
  <si>
    <t>Año 1 (AT1)</t>
  </si>
  <si>
    <t>Año 2 (AT2)</t>
  </si>
  <si>
    <t>Año 3 (AT3)</t>
  </si>
  <si>
    <t>Año 4 (AT4)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</si>
</sst>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"/>
    <numFmt numFmtId="165" formatCode="0.0%"/>
    <numFmt numFmtId="166" formatCode="#,##0.0"/>
    <numFmt numFmtId="167" formatCode="0.0"/>
    <numFmt numFmtId="168" formatCode="#,##0.000"/>
    <numFmt numFmtId="169" formatCode="0.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i/>
      <sz val="10"/>
      <color theme="4"/>
      <name val="Times New Roman"/>
      <family val="1"/>
    </font>
    <font>
      <sz val="10"/>
      <name val="Times New Roman"/>
      <family val="1"/>
    </font>
    <font>
      <i/>
      <sz val="10"/>
      <color theme="4"/>
      <name val="Times New Roman"/>
      <family val="1"/>
    </font>
    <font>
      <sz val="9"/>
      <color theme="1" tint="0.499984740745262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i/>
      <sz val="9"/>
      <color theme="1" tint="0.499984740745262"/>
      <name val="Times New Roman"/>
      <family val="1"/>
    </font>
    <font>
      <sz val="9"/>
      <name val="Times New Roman"/>
      <family val="1"/>
    </font>
    <font>
      <i/>
      <sz val="9"/>
      <color theme="4"/>
      <name val="Times New Roman"/>
      <family val="1"/>
    </font>
    <font>
      <b/>
      <i/>
      <sz val="10"/>
      <name val="Times New Roman"/>
      <family val="1"/>
    </font>
    <font>
      <b/>
      <i/>
      <sz val="11"/>
      <color theme="3"/>
      <name val="Times New Roman"/>
      <family val="1"/>
    </font>
    <font>
      <b/>
      <i/>
      <sz val="11"/>
      <name val="Times New Roman"/>
      <family val="1"/>
    </font>
    <font>
      <i/>
      <sz val="11"/>
      <color theme="4"/>
      <name val="Times New Roman"/>
      <family val="1"/>
    </font>
    <font>
      <sz val="11"/>
      <name val="Times New Roman"/>
      <family val="1"/>
    </font>
    <font>
      <b/>
      <i/>
      <sz val="9"/>
      <color theme="7" tint="-0.249977111117893"/>
      <name val="Times New Roman"/>
      <family val="1"/>
    </font>
    <font>
      <b/>
      <sz val="9"/>
      <color theme="7" tint="-0.249977111117893"/>
      <name val="Times New Roman"/>
      <family val="1"/>
    </font>
    <font>
      <b/>
      <i/>
      <sz val="11"/>
      <color theme="4" tint="-0.499984740745262"/>
      <name val="Times New Roman"/>
      <family val="1"/>
    </font>
    <font>
      <i/>
      <sz val="10"/>
      <color theme="4" tint="-0.499984740745262"/>
      <name val="Times New Roman"/>
      <family val="1"/>
    </font>
    <font>
      <b/>
      <i/>
      <sz val="9"/>
      <color theme="4"/>
      <name val="Times New Roman"/>
      <family val="1"/>
    </font>
    <font>
      <b/>
      <sz val="10"/>
      <color theme="4" tint="-0.499984740745262"/>
      <name val="Times New Roman"/>
      <family val="1"/>
    </font>
    <font>
      <b/>
      <sz val="10"/>
      <color theme="4"/>
      <name val="Times New Roman"/>
      <family val="1"/>
    </font>
    <font>
      <b/>
      <i/>
      <sz val="10"/>
      <color theme="4" tint="-0.499984740745262"/>
      <name val="Times New Roman"/>
      <family val="1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indexed="64"/>
      </right>
      <top style="thin">
        <color indexed="64"/>
      </top>
      <bottom/>
      <diagonal/>
    </border>
    <border>
      <left/>
      <right style="thick">
        <color theme="3"/>
      </right>
      <top style="thin">
        <color indexed="64"/>
      </top>
      <bottom/>
      <diagonal/>
    </border>
    <border>
      <left style="thick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3"/>
      </right>
      <top/>
      <bottom style="thin">
        <color indexed="64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 style="thin">
        <color indexed="64"/>
      </top>
      <bottom style="thin">
        <color indexed="64"/>
      </bottom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173">
    <xf numFmtId="0" fontId="0" fillId="0" borderId="0" xfId="0"/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Continuous" vertical="center"/>
    </xf>
    <xf numFmtId="0" fontId="6" fillId="4" borderId="6" xfId="0" applyFont="1" applyFill="1" applyBorder="1" applyAlignment="1">
      <alignment horizontal="centerContinuous" vertical="center"/>
    </xf>
    <xf numFmtId="0" fontId="4" fillId="4" borderId="6" xfId="0" applyFont="1" applyFill="1" applyBorder="1" applyAlignment="1">
      <alignment horizontal="centerContinuous" vertical="center"/>
    </xf>
    <xf numFmtId="0" fontId="4" fillId="4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right" vertical="center"/>
    </xf>
    <xf numFmtId="9" fontId="11" fillId="0" borderId="8" xfId="2" applyFont="1" applyFill="1" applyBorder="1" applyAlignment="1">
      <alignment horizontal="center" vertical="center"/>
    </xf>
    <xf numFmtId="166" fontId="10" fillId="0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9" fontId="12" fillId="0" borderId="0" xfId="2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4" fontId="13" fillId="0" borderId="0" xfId="0" applyNumberFormat="1" applyFont="1" applyFill="1" applyBorder="1" applyAlignment="1">
      <alignment horizontal="right" vertical="center"/>
    </xf>
    <xf numFmtId="165" fontId="13" fillId="0" borderId="0" xfId="2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right" vertical="center"/>
    </xf>
    <xf numFmtId="165" fontId="11" fillId="0" borderId="9" xfId="2" applyNumberFormat="1" applyFont="1" applyFill="1" applyBorder="1" applyAlignment="1">
      <alignment horizontal="center" vertical="center"/>
    </xf>
    <xf numFmtId="166" fontId="10" fillId="0" borderId="4" xfId="0" applyNumberFormat="1" applyFont="1" applyFill="1" applyBorder="1" applyAlignment="1">
      <alignment horizontal="center" vertical="center"/>
    </xf>
    <xf numFmtId="167" fontId="10" fillId="0" borderId="9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right" vertical="center"/>
    </xf>
    <xf numFmtId="165" fontId="11" fillId="0" borderId="5" xfId="2" applyNumberFormat="1" applyFont="1" applyFill="1" applyBorder="1" applyAlignment="1">
      <alignment horizontal="center" vertical="center"/>
    </xf>
    <xf numFmtId="166" fontId="10" fillId="0" borderId="10" xfId="0" applyNumberFormat="1" applyFont="1" applyFill="1" applyBorder="1" applyAlignment="1">
      <alignment horizontal="center" vertical="center"/>
    </xf>
    <xf numFmtId="167" fontId="10" fillId="0" borderId="5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7" fontId="6" fillId="0" borderId="10" xfId="0" applyNumberFormat="1" applyFont="1" applyFill="1" applyBorder="1" applyAlignment="1">
      <alignment horizontal="center" vertical="center"/>
    </xf>
    <xf numFmtId="17" fontId="6" fillId="0" borderId="11" xfId="0" applyNumberFormat="1" applyFont="1" applyFill="1" applyBorder="1" applyAlignment="1">
      <alignment horizontal="center" vertical="center"/>
    </xf>
    <xf numFmtId="17" fontId="6" fillId="0" borderId="5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69" fontId="6" fillId="0" borderId="10" xfId="0" applyNumberFormat="1" applyFont="1" applyFill="1" applyBorder="1" applyAlignment="1">
      <alignment horizontal="center" vertical="center"/>
    </xf>
    <xf numFmtId="169" fontId="6" fillId="0" borderId="11" xfId="0" applyNumberFormat="1" applyFont="1" applyFill="1" applyBorder="1" applyAlignment="1">
      <alignment horizontal="center" vertical="center"/>
    </xf>
    <xf numFmtId="169" fontId="6" fillId="0" borderId="5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indent="1"/>
    </xf>
    <xf numFmtId="0" fontId="7" fillId="0" borderId="0" xfId="0" applyFont="1" applyFill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/>
    </xf>
    <xf numFmtId="166" fontId="6" fillId="0" borderId="13" xfId="0" applyNumberFormat="1" applyFont="1" applyFill="1" applyBorder="1" applyAlignment="1">
      <alignment horizontal="center" vertical="center"/>
    </xf>
    <xf numFmtId="166" fontId="6" fillId="0" borderId="6" xfId="0" applyNumberFormat="1" applyFont="1" applyFill="1" applyBorder="1" applyAlignment="1">
      <alignment horizontal="center" vertical="center"/>
    </xf>
    <xf numFmtId="166" fontId="7" fillId="0" borderId="6" xfId="0" applyNumberFormat="1" applyFont="1" applyFill="1" applyBorder="1" applyAlignment="1">
      <alignment horizontal="center" vertical="center"/>
    </xf>
    <xf numFmtId="166" fontId="6" fillId="0" borderId="10" xfId="0" applyNumberFormat="1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center" vertical="center"/>
    </xf>
    <xf numFmtId="166" fontId="6" fillId="0" borderId="5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168" fontId="6" fillId="6" borderId="3" xfId="0" applyNumberFormat="1" applyFont="1" applyFill="1" applyBorder="1" applyAlignment="1">
      <alignment horizontal="center" vertical="center"/>
    </xf>
    <xf numFmtId="168" fontId="6" fillId="6" borderId="13" xfId="0" applyNumberFormat="1" applyFont="1" applyFill="1" applyBorder="1" applyAlignment="1">
      <alignment horizontal="center" vertical="center"/>
    </xf>
    <xf numFmtId="168" fontId="6" fillId="6" borderId="6" xfId="0" applyNumberFormat="1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168" fontId="6" fillId="5" borderId="10" xfId="0" applyNumberFormat="1" applyFont="1" applyFill="1" applyBorder="1" applyAlignment="1">
      <alignment horizontal="center" vertical="center"/>
    </xf>
    <xf numFmtId="168" fontId="6" fillId="5" borderId="11" xfId="0" applyNumberFormat="1" applyFont="1" applyFill="1" applyBorder="1" applyAlignment="1">
      <alignment horizontal="center" vertical="center"/>
    </xf>
    <xf numFmtId="168" fontId="6" fillId="5" borderId="5" xfId="0" applyNumberFormat="1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164" fontId="6" fillId="6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164" fontId="6" fillId="5" borderId="0" xfId="0" applyNumberFormat="1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68" fontId="6" fillId="5" borderId="7" xfId="0" applyNumberFormat="1" applyFont="1" applyFill="1" applyBorder="1" applyAlignment="1">
      <alignment horizontal="center" vertical="center"/>
    </xf>
    <xf numFmtId="168" fontId="6" fillId="5" borderId="12" xfId="0" applyNumberFormat="1" applyFont="1" applyFill="1" applyBorder="1" applyAlignment="1">
      <alignment horizontal="center" vertical="center"/>
    </xf>
    <xf numFmtId="168" fontId="6" fillId="5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5" fillId="7" borderId="16" xfId="0" applyFont="1" applyFill="1" applyBorder="1" applyAlignment="1">
      <alignment horizontal="left" vertical="center" indent="1"/>
    </xf>
    <xf numFmtId="0" fontId="16" fillId="7" borderId="17" xfId="0" applyFont="1" applyFill="1" applyBorder="1" applyAlignment="1">
      <alignment horizontal="center" vertical="center"/>
    </xf>
    <xf numFmtId="0" fontId="16" fillId="7" borderId="1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168" fontId="16" fillId="6" borderId="3" xfId="0" applyNumberFormat="1" applyFont="1" applyFill="1" applyBorder="1" applyAlignment="1">
      <alignment horizontal="center" vertical="center"/>
    </xf>
    <xf numFmtId="168" fontId="16" fillId="6" borderId="13" xfId="0" applyNumberFormat="1" applyFont="1" applyFill="1" applyBorder="1" applyAlignment="1">
      <alignment horizontal="center" vertical="center"/>
    </xf>
    <xf numFmtId="168" fontId="16" fillId="6" borderId="20" xfId="0" applyNumberFormat="1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168" fontId="16" fillId="5" borderId="11" xfId="0" applyNumberFormat="1" applyFont="1" applyFill="1" applyBorder="1" applyAlignment="1">
      <alignment horizontal="center" vertical="center"/>
    </xf>
    <xf numFmtId="168" fontId="16" fillId="5" borderId="22" xfId="0" applyNumberFormat="1" applyFont="1" applyFill="1" applyBorder="1" applyAlignment="1">
      <alignment horizontal="center" vertical="center"/>
    </xf>
    <xf numFmtId="0" fontId="15" fillId="7" borderId="23" xfId="0" applyFont="1" applyFill="1" applyBorder="1" applyAlignment="1">
      <alignment horizontal="left" vertical="center" indent="1"/>
    </xf>
    <xf numFmtId="0" fontId="16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18" fillId="7" borderId="2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16" fillId="6" borderId="25" xfId="0" applyFont="1" applyFill="1" applyBorder="1" applyAlignment="1">
      <alignment horizontal="center" vertical="center"/>
    </xf>
    <xf numFmtId="164" fontId="16" fillId="6" borderId="8" xfId="0" applyNumberFormat="1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168" fontId="20" fillId="0" borderId="0" xfId="0" applyNumberFormat="1" applyFont="1" applyFill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164" fontId="16" fillId="5" borderId="8" xfId="0" applyNumberFormat="1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164" fontId="18" fillId="7" borderId="27" xfId="0" applyNumberFormat="1" applyFont="1" applyFill="1" applyBorder="1" applyAlignment="1">
      <alignment horizontal="center" vertical="center"/>
    </xf>
    <xf numFmtId="0" fontId="18" fillId="7" borderId="27" xfId="0" applyFont="1" applyFill="1" applyBorder="1" applyAlignment="1">
      <alignment horizontal="center" vertical="center"/>
    </xf>
    <xf numFmtId="0" fontId="18" fillId="7" borderId="28" xfId="0" applyFont="1" applyFill="1" applyBorder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 indent="1"/>
    </xf>
    <xf numFmtId="0" fontId="22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 indent="1"/>
    </xf>
    <xf numFmtId="166" fontId="7" fillId="0" borderId="0" xfId="0" applyNumberFormat="1" applyFont="1" applyFill="1" applyAlignment="1">
      <alignment horizontal="center" vertical="center"/>
    </xf>
    <xf numFmtId="165" fontId="23" fillId="3" borderId="1" xfId="2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166" fontId="25" fillId="0" borderId="1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Alignment="1">
      <alignment horizontal="right" vertical="center"/>
    </xf>
    <xf numFmtId="0" fontId="22" fillId="0" borderId="2" xfId="0" applyFont="1" applyFill="1" applyBorder="1" applyAlignment="1">
      <alignment horizontal="center" vertical="center"/>
    </xf>
    <xf numFmtId="166" fontId="22" fillId="6" borderId="3" xfId="0" applyNumberFormat="1" applyFont="1" applyFill="1" applyBorder="1" applyAlignment="1">
      <alignment horizontal="center" vertical="center"/>
    </xf>
    <xf numFmtId="166" fontId="22" fillId="6" borderId="13" xfId="0" applyNumberFormat="1" applyFont="1" applyFill="1" applyBorder="1" applyAlignment="1">
      <alignment horizontal="center" vertical="center"/>
    </xf>
    <xf numFmtId="166" fontId="22" fillId="6" borderId="6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165" fontId="13" fillId="0" borderId="15" xfId="2" applyNumberFormat="1" applyFont="1" applyFill="1" applyBorder="1" applyAlignment="1">
      <alignment horizontal="right" vertical="center"/>
    </xf>
    <xf numFmtId="165" fontId="12" fillId="0" borderId="0" xfId="2" applyNumberFormat="1" applyFont="1" applyFill="1" applyAlignment="1">
      <alignment horizontal="right" vertical="center"/>
    </xf>
    <xf numFmtId="0" fontId="22" fillId="0" borderId="14" xfId="0" applyFont="1" applyFill="1" applyBorder="1" applyAlignment="1">
      <alignment horizontal="center" vertical="center"/>
    </xf>
    <xf numFmtId="166" fontId="22" fillId="6" borderId="10" xfId="0" applyNumberFormat="1" applyFont="1" applyFill="1" applyBorder="1" applyAlignment="1">
      <alignment horizontal="center" vertical="center"/>
    </xf>
    <xf numFmtId="166" fontId="22" fillId="6" borderId="11" xfId="0" applyNumberFormat="1" applyFont="1" applyFill="1" applyBorder="1" applyAlignment="1">
      <alignment horizontal="center" vertical="center"/>
    </xf>
    <xf numFmtId="166" fontId="22" fillId="6" borderId="5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165" fontId="13" fillId="0" borderId="14" xfId="2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166" fontId="22" fillId="0" borderId="0" xfId="0" applyNumberFormat="1" applyFont="1" applyFill="1" applyAlignment="1">
      <alignment horizontal="left" vertical="center" indent="1"/>
    </xf>
    <xf numFmtId="165" fontId="13" fillId="0" borderId="0" xfId="2" applyNumberFormat="1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 indent="1"/>
    </xf>
    <xf numFmtId="0" fontId="26" fillId="0" borderId="0" xfId="0" applyFont="1" applyFill="1" applyAlignment="1">
      <alignment horizontal="center" vertical="center"/>
    </xf>
    <xf numFmtId="165" fontId="13" fillId="3" borderId="1" xfId="2" applyNumberFormat="1" applyFont="1" applyFill="1" applyBorder="1" applyAlignment="1">
      <alignment horizontal="center" vertical="center"/>
    </xf>
    <xf numFmtId="167" fontId="8" fillId="0" borderId="0" xfId="0" applyNumberFormat="1" applyFont="1" applyFill="1" applyAlignment="1">
      <alignment horizontal="right" vertical="center"/>
    </xf>
    <xf numFmtId="0" fontId="26" fillId="0" borderId="2" xfId="0" applyFont="1" applyFill="1" applyBorder="1" applyAlignment="1">
      <alignment horizontal="center" vertical="center"/>
    </xf>
    <xf numFmtId="166" fontId="26" fillId="6" borderId="3" xfId="0" applyNumberFormat="1" applyFont="1" applyFill="1" applyBorder="1" applyAlignment="1">
      <alignment horizontal="center" vertical="center"/>
    </xf>
    <xf numFmtId="166" fontId="26" fillId="6" borderId="13" xfId="0" applyNumberFormat="1" applyFont="1" applyFill="1" applyBorder="1" applyAlignment="1">
      <alignment horizontal="center" vertical="center"/>
    </xf>
    <xf numFmtId="166" fontId="26" fillId="6" borderId="6" xfId="0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166" fontId="26" fillId="6" borderId="10" xfId="0" applyNumberFormat="1" applyFont="1" applyFill="1" applyBorder="1" applyAlignment="1">
      <alignment horizontal="center" vertical="center"/>
    </xf>
    <xf numFmtId="166" fontId="26" fillId="6" borderId="11" xfId="0" applyNumberFormat="1" applyFont="1" applyFill="1" applyBorder="1" applyAlignment="1">
      <alignment horizontal="center" vertical="center"/>
    </xf>
    <xf numFmtId="166" fontId="26" fillId="6" borderId="5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2" fontId="11" fillId="0" borderId="0" xfId="2" applyNumberFormat="1" applyFont="1" applyFill="1" applyAlignment="1">
      <alignment horizontal="center" vertical="center"/>
    </xf>
    <xf numFmtId="165" fontId="11" fillId="0" borderId="0" xfId="2" applyNumberFormat="1" applyFont="1" applyFill="1" applyAlignment="1">
      <alignment horizontal="center" vertical="center"/>
    </xf>
    <xf numFmtId="3" fontId="11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horizontal="center" vertical="center"/>
    </xf>
    <xf numFmtId="43" fontId="0" fillId="0" borderId="1" xfId="1" applyFont="1" applyBorder="1"/>
    <xf numFmtId="43" fontId="0" fillId="0" borderId="7" xfId="1" applyFont="1" applyBorder="1"/>
    <xf numFmtId="43" fontId="0" fillId="0" borderId="0" xfId="1" applyFont="1"/>
    <xf numFmtId="43" fontId="28" fillId="0" borderId="8" xfId="1" applyFont="1" applyBorder="1"/>
    <xf numFmtId="43" fontId="28" fillId="0" borderId="7" xfId="1" applyFont="1" applyBorder="1" applyAlignment="1">
      <alignment horizontal="center"/>
    </xf>
    <xf numFmtId="37" fontId="28" fillId="0" borderId="1" xfId="1" applyNumberFormat="1" applyFont="1" applyBorder="1" applyAlignment="1">
      <alignment horizontal="center"/>
    </xf>
    <xf numFmtId="43" fontId="29" fillId="0" borderId="0" xfId="1" applyFont="1" applyAlignment="1">
      <alignment horizontal="center"/>
    </xf>
  </cellXfs>
  <cellStyles count="4">
    <cellStyle name="Millares" xfId="1" builtinId="3"/>
    <cellStyle name="Normal" xfId="0" builtinId="0"/>
    <cellStyle name="Normal 43" xfId="3"/>
    <cellStyle name="Porcentaje" xfId="2" builtinId="5"/>
  </cellStyles>
  <dxfs count="70">
    <dxf>
      <numFmt numFmtId="1" formatCode="0"/>
    </dxf>
    <dxf>
      <font>
        <b/>
        <i/>
        <color rgb="FFC00000"/>
      </font>
      <fill>
        <patternFill>
          <bgColor rgb="FFFFC00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rgb="FFFFC000"/>
        </patternFill>
      </fill>
    </dxf>
    <dxf>
      <numFmt numFmtId="1" formatCode="0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/>
        <i/>
        <color rgb="FFC00000"/>
      </font>
      <fill>
        <patternFill>
          <bgColor rgb="FFFFC00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rgb="FFFFC000"/>
        </patternFill>
      </fill>
    </dxf>
    <dxf>
      <numFmt numFmtId="1" formatCode="0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/>
        <i/>
        <color rgb="FFC00000"/>
      </font>
      <fill>
        <patternFill>
          <bgColor rgb="FFFFC00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rgb="FFFFC000"/>
        </patternFill>
      </fill>
    </dxf>
    <dxf>
      <numFmt numFmtId="1" formatCode="0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/>
        <i/>
        <color rgb="FFC00000"/>
      </font>
      <fill>
        <patternFill>
          <bgColor rgb="FFFFC00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rgb="FFFFC000"/>
        </patternFill>
      </fill>
    </dxf>
    <dxf>
      <numFmt numFmtId="1" formatCode="0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rivera\Mis%20documentos\TARIFAS%20DE%20TRANSMISION\R&#233;gimen%202005-2009\IMP\IMP%202005-09%20(FINAL%20post%20consulta%20p&#250;blica)+MR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Gerencia%20de%20Tarifas%20y%20Activos\Revision%20Tarifaria%202017%20-2021\PLIEGO%20TARIFARIO%20A&#209;O%201-2-3-4\CUSPT\AT%20Para%20Pliego%20Tarifario%20Pre_2017-2021\CUSPTi_AT1\1.%20DatosFij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Gerencia%20de%20Tarifas%20y%20Activos\Revision%20Tarifaria%202017%20-2021\PLIEGO%20TARIFARIO%20A&#209;O%201-2-3-4\CUSPT\AT%20Para%20Pliego%20Tarifario%20Pre_2017-2021\CUSPTi_AT1\CUSPT_Total_lin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Gerencia%20de%20Tarifas%20y%20Activos\Revision%20Tarifaria%202017%20-2021\PLIEGO%20TARIFARIO%20A&#209;O%201-2-3-4\CUSPT\AT%20Para%20Pliego%20Tarifario%20Pre_2017-2021\CUSPTi_AT2\1.%20DatosFij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Gerencia%20de%20Tarifas%20y%20Activos\Revision%20Tarifaria%202017%20-2021\PLIEGO%20TARIFARIO%20A&#209;O%201-2-3-4\CUSPT\AT%20Para%20Pliego%20Tarifario%20Pre_2017-2021\CUSPTi_AT2\CUSPT_Total_lin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Gerencia%20de%20Tarifas%20y%20Activos\Revision%20Tarifaria%202017%20-2021\PLIEGO%20TARIFARIO%20A&#209;O%201-2-3-4\CUSPT\AT%20Para%20Pliego%20Tarifario%20Pre_2017-2021\CUSPTi_AT3\1.%20DatosFij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Gerencia%20de%20Tarifas%20y%20Activos\Revision%20Tarifaria%202017%20-2021\PLIEGO%20TARIFARIO%20A&#209;O%201-2-3-4\CUSPT\AT%20Para%20Pliego%20Tarifario%20Pre_2017-2021\CUSPTi_AT3\CUSPT_Total_lin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Gerencia%20de%20Tarifas%20y%20Activos\Revision%20Tarifaria%202017%20-2021\PLIEGO%20TARIFARIO%20A&#209;O%201-2-3-4\CUSPT%20rev2\CUSPTi_AT4\1.%20DatosFij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Gerencia%20de%20Tarifas%20y%20Activos\Revision%20Tarifaria%202017%20-2021\PLIEGO%20TARIFARIO%20A&#209;O%201-2-3-4\CUSPT%20rev2\CUSPTi_AT4\CUSPT_Total_li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 Base capital completa"/>
      <sheetName val="IMP O&amp;M promedio anterior"/>
      <sheetName val="IMP tasa 12.24%"/>
      <sheetName val="Graficas"/>
      <sheetName val="IMP"/>
      <sheetName val="Hidrometeorología"/>
      <sheetName val="Activos"/>
      <sheetName val="Hoja1"/>
      <sheetName val="Bienes 2004"/>
      <sheetName val="VNR"/>
      <sheetName val="VNR Líneas"/>
      <sheetName val="Compara Valor libros-vs-VNR"/>
      <sheetName val="VNR SE"/>
      <sheetName val="Inversión-Resumen"/>
      <sheetName val="Inversiones"/>
      <sheetName val="Retiros"/>
      <sheetName val="CND"/>
      <sheetName val="Informática"/>
      <sheetName val="Hoja2"/>
      <sheetName val="RRT"/>
      <sheetName val="#¡REF"/>
      <sheetName val="IMP-Ajuste-Fechas"/>
      <sheetName val="IMP-APROBADO"/>
    </sheetNames>
    <sheetDataSet>
      <sheetData sheetId="0"/>
      <sheetData sheetId="1">
        <row r="14">
          <cell r="D14">
            <v>2000.9</v>
          </cell>
        </row>
      </sheetData>
      <sheetData sheetId="2"/>
      <sheetData sheetId="3"/>
      <sheetData sheetId="4">
        <row r="14">
          <cell r="D14">
            <v>2000.9</v>
          </cell>
        </row>
      </sheetData>
      <sheetData sheetId="5"/>
      <sheetData sheetId="6"/>
      <sheetData sheetId="7">
        <row r="14">
          <cell r="D14">
            <v>2000.9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Nod"/>
      <sheetName val="Ram"/>
      <sheetName val="%USO"/>
      <sheetName val="Dias"/>
      <sheetName val="ENERGIA"/>
      <sheetName val="ENSA"/>
    </sheetNames>
    <sheetDataSet>
      <sheetData sheetId="0">
        <row r="1">
          <cell r="B1">
            <v>1</v>
          </cell>
          <cell r="C1" t="str">
            <v>2017-2018</v>
          </cell>
        </row>
        <row r="3">
          <cell r="B3">
            <v>51220.151770625169</v>
          </cell>
          <cell r="D3">
            <v>2349.39</v>
          </cell>
        </row>
        <row r="4">
          <cell r="B4">
            <v>43806.034477544112</v>
          </cell>
          <cell r="D4">
            <v>2079.9899999999998</v>
          </cell>
          <cell r="F4">
            <v>21.060694752159442</v>
          </cell>
        </row>
        <row r="5">
          <cell r="B5">
            <v>7414.117293081059</v>
          </cell>
          <cell r="D5">
            <v>269.39999999999998</v>
          </cell>
          <cell r="F5">
            <v>27.520851125022492</v>
          </cell>
        </row>
        <row r="7">
          <cell r="B7">
            <v>55642.054105485877</v>
          </cell>
          <cell r="C7">
            <v>1</v>
          </cell>
          <cell r="D7">
            <v>605.29999999999995</v>
          </cell>
          <cell r="E7">
            <v>1</v>
          </cell>
          <cell r="F7">
            <v>91.924754841377634</v>
          </cell>
          <cell r="G7" t="str">
            <v>(230 kV)</v>
          </cell>
        </row>
        <row r="11">
          <cell r="B11">
            <v>218.9</v>
          </cell>
          <cell r="C11">
            <v>537.79999999999995</v>
          </cell>
          <cell r="D11">
            <v>155.26999999999998</v>
          </cell>
          <cell r="E11">
            <v>326.15999999999997</v>
          </cell>
          <cell r="F11">
            <v>359.97</v>
          </cell>
          <cell r="G11">
            <v>147</v>
          </cell>
          <cell r="H11">
            <v>576.98</v>
          </cell>
          <cell r="I11">
            <v>260</v>
          </cell>
          <cell r="J11">
            <v>792.53</v>
          </cell>
          <cell r="K11">
            <v>252.17</v>
          </cell>
        </row>
        <row r="12">
          <cell r="B12">
            <v>38.67</v>
          </cell>
          <cell r="C12">
            <v>0</v>
          </cell>
          <cell r="D12">
            <v>0.11</v>
          </cell>
          <cell r="E12">
            <v>110.14999999999999</v>
          </cell>
          <cell r="F12">
            <v>232.27983529537579</v>
          </cell>
          <cell r="G12">
            <v>165.64199929453994</v>
          </cell>
          <cell r="H12">
            <v>1242.5836696510787</v>
          </cell>
          <cell r="I12">
            <v>23.17</v>
          </cell>
          <cell r="J12">
            <v>113.44050338355613</v>
          </cell>
          <cell r="K12">
            <v>90.39</v>
          </cell>
        </row>
      </sheetData>
      <sheetData sheetId="1">
        <row r="3">
          <cell r="A3">
            <v>6002</v>
          </cell>
        </row>
      </sheetData>
      <sheetData sheetId="2">
        <row r="2">
          <cell r="C2">
            <v>230</v>
          </cell>
        </row>
      </sheetData>
      <sheetData sheetId="3"/>
      <sheetData sheetId="4">
        <row r="3">
          <cell r="E3" t="str">
            <v xml:space="preserve"> 2.- Día Semihábil (sábado):</v>
          </cell>
        </row>
      </sheetData>
      <sheetData sheetId="5">
        <row r="2">
          <cell r="L2">
            <v>10391.438170650001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M01"/>
      <sheetName val="M02"/>
      <sheetName val="M03"/>
      <sheetName val="M04"/>
      <sheetName val="M05"/>
      <sheetName val="M06"/>
      <sheetName val="M07"/>
      <sheetName val="M08"/>
      <sheetName val="M09"/>
      <sheetName val="M10"/>
      <sheetName val="M11"/>
      <sheetName val="M12"/>
    </sheetNames>
    <sheetDataSet>
      <sheetData sheetId="0">
        <row r="29">
          <cell r="B29">
            <v>2.0865160281518902</v>
          </cell>
        </row>
      </sheetData>
      <sheetData sheetId="1">
        <row r="13">
          <cell r="H13">
            <v>744</v>
          </cell>
          <cell r="I13">
            <v>8.493150684931508E-2</v>
          </cell>
        </row>
        <row r="21">
          <cell r="B21">
            <v>159.85423387096773</v>
          </cell>
          <cell r="C21">
            <v>225.89999999999998</v>
          </cell>
          <cell r="D21">
            <v>144.93528225806452</v>
          </cell>
          <cell r="E21">
            <v>296.37143817204304</v>
          </cell>
          <cell r="F21">
            <v>56.100268817204302</v>
          </cell>
          <cell r="G21">
            <v>0</v>
          </cell>
          <cell r="H21">
            <v>0.77620967741935487</v>
          </cell>
          <cell r="I21">
            <v>73.256720430107521</v>
          </cell>
          <cell r="J21">
            <v>97.813844086021504</v>
          </cell>
          <cell r="K21">
            <v>188.27009408602149</v>
          </cell>
        </row>
        <row r="22">
          <cell r="B22">
            <v>54.91700268817204</v>
          </cell>
          <cell r="C22">
            <v>0</v>
          </cell>
          <cell r="D22">
            <v>0.1155241935483871</v>
          </cell>
          <cell r="E22">
            <v>37.854301075268815</v>
          </cell>
          <cell r="F22">
            <v>170.56673387096777</v>
          </cell>
          <cell r="G22">
            <v>68.859879032258064</v>
          </cell>
          <cell r="H22">
            <v>748.47782258064535</v>
          </cell>
          <cell r="I22">
            <v>31.518145161290324</v>
          </cell>
          <cell r="J22">
            <v>117.11780913978495</v>
          </cell>
          <cell r="K22">
            <v>13.776747311827956</v>
          </cell>
        </row>
        <row r="24">
          <cell r="B24">
            <v>118.93154999999999</v>
          </cell>
          <cell r="C24">
            <v>168.06959999999998</v>
          </cell>
          <cell r="D24">
            <v>107.83185</v>
          </cell>
          <cell r="E24">
            <v>220.50035000000003</v>
          </cell>
          <cell r="F24">
            <v>41.738599999999998</v>
          </cell>
          <cell r="G24">
            <v>0</v>
          </cell>
          <cell r="H24">
            <v>0.57750000000000001</v>
          </cell>
          <cell r="I24">
            <v>54.503</v>
          </cell>
          <cell r="J24">
            <v>72.773499999999999</v>
          </cell>
          <cell r="K24">
            <v>140.07294999999999</v>
          </cell>
        </row>
        <row r="25">
          <cell r="B25">
            <v>40.858249999999998</v>
          </cell>
          <cell r="C25">
            <v>0</v>
          </cell>
          <cell r="D25">
            <v>8.5949999999999999E-2</v>
          </cell>
          <cell r="E25">
            <v>28.163599999999999</v>
          </cell>
          <cell r="F25">
            <v>126.90165</v>
          </cell>
          <cell r="G25">
            <v>51.231749999999998</v>
          </cell>
          <cell r="H25">
            <v>556.86750000000006</v>
          </cell>
          <cell r="I25">
            <v>23.4495</v>
          </cell>
          <cell r="J25">
            <v>87.135650000000012</v>
          </cell>
          <cell r="K25">
            <v>10.2499</v>
          </cell>
        </row>
        <row r="27">
          <cell r="B27">
            <v>1.6061830316369856</v>
          </cell>
          <cell r="C27">
            <v>1.9725604454313033</v>
          </cell>
          <cell r="D27">
            <v>2.4342322480841228</v>
          </cell>
          <cell r="E27">
            <v>1.5501153002851191</v>
          </cell>
          <cell r="F27">
            <v>0.78582951365812626</v>
          </cell>
          <cell r="G27">
            <v>0</v>
          </cell>
          <cell r="H27">
            <v>1.4276476316332679E-2</v>
          </cell>
          <cell r="I27">
            <v>0.98517554416811259</v>
          </cell>
          <cell r="J27">
            <v>0.16322710486048475</v>
          </cell>
          <cell r="K27">
            <v>2.8313877716839593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9.9150431382901971E-2</v>
          </cell>
          <cell r="F28">
            <v>0.63876716713127213</v>
          </cell>
          <cell r="G28">
            <v>0.8272179791355504</v>
          </cell>
          <cell r="H28">
            <v>0.94726328675769511</v>
          </cell>
          <cell r="I28">
            <v>0.87504931583685275</v>
          </cell>
          <cell r="J28">
            <v>0.34138120671980027</v>
          </cell>
          <cell r="K28">
            <v>3.2857882192869899E-2</v>
          </cell>
        </row>
        <row r="30">
          <cell r="B30">
            <v>0.44458955273499184</v>
          </cell>
        </row>
        <row r="31">
          <cell r="B31">
            <v>0.30628280265912133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0.77431789528251482</v>
          </cell>
          <cell r="G33">
            <v>2.7355052447342119</v>
          </cell>
          <cell r="H33">
            <v>2.2837770020129087</v>
          </cell>
          <cell r="I33">
            <v>0.35312617097090437</v>
          </cell>
          <cell r="J33">
            <v>0.43959465493150912</v>
          </cell>
          <cell r="K33">
            <v>0</v>
          </cell>
        </row>
        <row r="34">
          <cell r="I34">
            <v>1.593238834402352</v>
          </cell>
        </row>
        <row r="38">
          <cell r="B38">
            <v>189.50995364851124</v>
          </cell>
          <cell r="C38">
            <v>331.52744503946099</v>
          </cell>
          <cell r="D38">
            <v>262.24437977815234</v>
          </cell>
          <cell r="E38">
            <v>337.7942490713682</v>
          </cell>
          <cell r="F38">
            <v>30.650200812860771</v>
          </cell>
          <cell r="G38">
            <v>0</v>
          </cell>
          <cell r="H38">
            <v>5.3108491896757565E-2</v>
          </cell>
          <cell r="I38">
            <v>63.82814780740425</v>
          </cell>
          <cell r="J38">
            <v>11.694624098382613</v>
          </cell>
          <cell r="K38">
            <v>376.77526004079016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2.7898563778526149</v>
          </cell>
          <cell r="F39">
            <v>79.707685355343855</v>
          </cell>
          <cell r="G39">
            <v>41.607969455276844</v>
          </cell>
          <cell r="H39">
            <v>515.51165325987813</v>
          </cell>
          <cell r="I39">
            <v>18.732831026633509</v>
          </cell>
          <cell r="J39">
            <v>28.791835624257683</v>
          </cell>
          <cell r="K39">
            <v>0.31989838168337514</v>
          </cell>
        </row>
        <row r="41">
          <cell r="B41">
            <v>90.207220249929861</v>
          </cell>
          <cell r="C41">
            <v>239.10026146087858</v>
          </cell>
          <cell r="D41">
            <v>69.031419853162177</v>
          </cell>
          <cell r="E41">
            <v>133.57248522370097</v>
          </cell>
          <cell r="F41">
            <v>7.2245802319436185</v>
          </cell>
          <cell r="G41">
            <v>65.354664252043818</v>
          </cell>
          <cell r="H41">
            <v>256.51928013703565</v>
          </cell>
          <cell r="I41">
            <v>115.5932837110979</v>
          </cell>
          <cell r="J41">
            <v>352.3505582290631</v>
          </cell>
          <cell r="K41">
            <v>112.1121475131829</v>
          </cell>
        </row>
        <row r="42">
          <cell r="B42">
            <v>11.843955978828221</v>
          </cell>
          <cell r="C42">
            <v>0</v>
          </cell>
          <cell r="D42">
            <v>3.3691108292503338E-2</v>
          </cell>
          <cell r="E42">
            <v>33.737050712902203</v>
          </cell>
          <cell r="F42">
            <v>71.143318955466782</v>
          </cell>
          <cell r="G42">
            <v>50.73329578199187</v>
          </cell>
          <cell r="H42">
            <v>380.58200887918804</v>
          </cell>
          <cell r="I42">
            <v>7.0965725376118396</v>
          </cell>
          <cell r="J42">
            <v>34.744875311377101</v>
          </cell>
          <cell r="K42">
            <v>27.684902532357974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96.524428714642809</v>
          </cell>
          <cell r="G44">
            <v>137.54509562565232</v>
          </cell>
          <cell r="H44">
            <v>1233.245185451925</v>
          </cell>
          <cell r="I44">
            <v>6.7747213646760427</v>
          </cell>
          <cell r="J44">
            <v>39.009913778467073</v>
          </cell>
          <cell r="K44">
            <v>0</v>
          </cell>
        </row>
        <row r="45">
          <cell r="B45">
            <v>61.610545726338941</v>
          </cell>
          <cell r="C45">
            <v>0</v>
          </cell>
          <cell r="D45">
            <v>0.17525627178425865</v>
          </cell>
          <cell r="E45">
            <v>175.49525760941901</v>
          </cell>
          <cell r="F45">
            <v>370.0772540411748</v>
          </cell>
          <cell r="G45">
            <v>263.90726588410797</v>
          </cell>
          <cell r="H45">
            <v>1979.7325574822814</v>
          </cell>
          <cell r="I45">
            <v>36.915343793102494</v>
          </cell>
          <cell r="J45">
            <v>180.73781538483297</v>
          </cell>
          <cell r="K45">
            <v>144.01285824162858</v>
          </cell>
        </row>
        <row r="46">
          <cell r="G46">
            <v>0</v>
          </cell>
        </row>
      </sheetData>
      <sheetData sheetId="2">
        <row r="13">
          <cell r="H13">
            <v>744</v>
          </cell>
          <cell r="I13">
            <v>8.4931506849315067E-2</v>
          </cell>
        </row>
        <row r="21">
          <cell r="B21">
            <v>161.66874999999999</v>
          </cell>
          <cell r="C21">
            <v>225.9</v>
          </cell>
          <cell r="D21">
            <v>145.12822580645164</v>
          </cell>
          <cell r="E21">
            <v>297.76276881720429</v>
          </cell>
          <cell r="F21">
            <v>55.982056451612912</v>
          </cell>
          <cell r="G21">
            <v>0</v>
          </cell>
          <cell r="H21">
            <v>0.81317204301075274</v>
          </cell>
          <cell r="I21">
            <v>76.069892473118273</v>
          </cell>
          <cell r="J21">
            <v>98.114986559139794</v>
          </cell>
          <cell r="K21">
            <v>190.74442204301076</v>
          </cell>
        </row>
        <row r="22">
          <cell r="B22">
            <v>54.825537634408605</v>
          </cell>
          <cell r="C22">
            <v>0</v>
          </cell>
          <cell r="D22">
            <v>0.11626344086021505</v>
          </cell>
          <cell r="E22">
            <v>38.13252688172043</v>
          </cell>
          <cell r="F22">
            <v>171.95235215053765</v>
          </cell>
          <cell r="G22">
            <v>69.366935483870961</v>
          </cell>
          <cell r="H22">
            <v>754.04690860215055</v>
          </cell>
          <cell r="I22">
            <v>31.751478494623655</v>
          </cell>
          <cell r="J22">
            <v>118.04220430107529</v>
          </cell>
          <cell r="K22">
            <v>13.879032258064514</v>
          </cell>
        </row>
        <row r="24">
          <cell r="B24">
            <v>120.28154999999998</v>
          </cell>
          <cell r="C24">
            <v>168.06960000000001</v>
          </cell>
          <cell r="D24">
            <v>107.97540000000001</v>
          </cell>
          <cell r="E24">
            <v>221.53550000000001</v>
          </cell>
          <cell r="F24">
            <v>41.650650000000006</v>
          </cell>
          <cell r="G24">
            <v>0</v>
          </cell>
          <cell r="H24">
            <v>0.60499999999999998</v>
          </cell>
          <cell r="I24">
            <v>56.595999999999997</v>
          </cell>
          <cell r="J24">
            <v>72.997550000000004</v>
          </cell>
          <cell r="K24">
            <v>141.91385</v>
          </cell>
        </row>
        <row r="25">
          <cell r="B25">
            <v>40.790200000000006</v>
          </cell>
          <cell r="C25">
            <v>0</v>
          </cell>
          <cell r="D25">
            <v>8.6499999999999994E-2</v>
          </cell>
          <cell r="E25">
            <v>28.3706</v>
          </cell>
          <cell r="F25">
            <v>127.93255000000001</v>
          </cell>
          <cell r="G25">
            <v>51.609000000000002</v>
          </cell>
          <cell r="H25">
            <v>561.01089999999999</v>
          </cell>
          <cell r="I25">
            <v>23.623099999999997</v>
          </cell>
          <cell r="J25">
            <v>87.823400000000007</v>
          </cell>
          <cell r="K25">
            <v>10.325999999999999</v>
          </cell>
        </row>
        <row r="27">
          <cell r="B27">
            <v>1.6083566017509352</v>
          </cell>
          <cell r="C27">
            <v>1.9599346466791912</v>
          </cell>
          <cell r="D27">
            <v>2.4199266052550708</v>
          </cell>
          <cell r="E27">
            <v>1.5370844195150677</v>
          </cell>
          <cell r="F27">
            <v>0.78014244841670888</v>
          </cell>
          <cell r="G27">
            <v>0</v>
          </cell>
          <cell r="H27">
            <v>1.4956308521872328E-2</v>
          </cell>
          <cell r="I27">
            <v>0.9887526399017259</v>
          </cell>
          <cell r="J27">
            <v>0.16214969978951546</v>
          </cell>
          <cell r="K27">
            <v>2.8061509678407575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9.8986940506780877E-2</v>
          </cell>
          <cell r="F28">
            <v>0.63553865926511599</v>
          </cell>
          <cell r="G28">
            <v>0.82183176161655813</v>
          </cell>
          <cell r="H28">
            <v>0.94076339034463152</v>
          </cell>
          <cell r="I28">
            <v>0.85409537671284108</v>
          </cell>
          <cell r="J28">
            <v>0.33937672453863227</v>
          </cell>
          <cell r="K28">
            <v>3.2366071225771446E-2</v>
          </cell>
        </row>
        <row r="30">
          <cell r="B30">
            <v>0.44419989917679154</v>
          </cell>
        </row>
        <row r="31">
          <cell r="B31">
            <v>0.30601436588831205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0.77067873885050586</v>
          </cell>
          <cell r="G33">
            <v>2.718786383929134</v>
          </cell>
          <cell r="H33">
            <v>2.2643485797019052</v>
          </cell>
          <cell r="I33">
            <v>0.33751586401223382</v>
          </cell>
          <cell r="J33">
            <v>0.4432121800584144</v>
          </cell>
          <cell r="K33">
            <v>0</v>
          </cell>
        </row>
        <row r="34">
          <cell r="I34">
            <v>1.593238834402352</v>
          </cell>
        </row>
        <row r="38">
          <cell r="B38">
            <v>191.75427824304469</v>
          </cell>
          <cell r="C38">
            <v>329.40543209351301</v>
          </cell>
          <cell r="D38">
            <v>261.08961938301184</v>
          </cell>
          <cell r="E38">
            <v>336.74648766553941</v>
          </cell>
          <cell r="F38">
            <v>30.338603848325015</v>
          </cell>
          <cell r="G38">
            <v>0</v>
          </cell>
          <cell r="H38">
            <v>5.5637467701365052E-2</v>
          </cell>
          <cell r="I38">
            <v>65.477615132709445</v>
          </cell>
          <cell r="J38">
            <v>11.649462793465466</v>
          </cell>
          <cell r="K38">
            <v>378.82323182585407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2.8060861663498198</v>
          </cell>
          <cell r="F39">
            <v>79.976919909689684</v>
          </cell>
          <cell r="G39">
            <v>41.664098802550036</v>
          </cell>
          <cell r="H39">
            <v>516.00223284408059</v>
          </cell>
          <cell r="I39">
            <v>18.398170916401273</v>
          </cell>
          <cell r="J39">
            <v>28.837944158642753</v>
          </cell>
          <cell r="K39">
            <v>0.31756225364191282</v>
          </cell>
        </row>
        <row r="41">
          <cell r="B41">
            <v>90.128159542971019</v>
          </cell>
          <cell r="C41">
            <v>238.89070577727844</v>
          </cell>
          <cell r="D41">
            <v>68.970918345180408</v>
          </cell>
          <cell r="E41">
            <v>133.45541770867524</v>
          </cell>
          <cell r="F41">
            <v>7.2182483616228614</v>
          </cell>
          <cell r="G41">
            <v>65.297385178988364</v>
          </cell>
          <cell r="H41">
            <v>256.29445782702516</v>
          </cell>
          <cell r="I41">
            <v>115.49197378596578</v>
          </cell>
          <cell r="J41">
            <v>352.04174609458266</v>
          </cell>
          <cell r="K41">
            <v>112.0138885754115</v>
          </cell>
        </row>
        <row r="42">
          <cell r="B42">
            <v>11.833575528901026</v>
          </cell>
          <cell r="C42">
            <v>0</v>
          </cell>
          <cell r="D42">
            <v>3.3661580247714318E-2</v>
          </cell>
          <cell r="E42">
            <v>33.70748240259757</v>
          </cell>
          <cell r="F42">
            <v>71.080966506555995</v>
          </cell>
          <cell r="G42">
            <v>50.688831378590869</v>
          </cell>
          <cell r="H42">
            <v>380.24845373144666</v>
          </cell>
          <cell r="I42">
            <v>7.0903528576321904</v>
          </cell>
          <cell r="J42">
            <v>34.714423708969839</v>
          </cell>
          <cell r="K42">
            <v>27.660638532644523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96.875110528155233</v>
          </cell>
          <cell r="G44">
            <v>137.78022486745289</v>
          </cell>
          <cell r="H44">
            <v>1232.3829190472845</v>
          </cell>
          <cell r="I44">
            <v>6.4807241567652731</v>
          </cell>
          <cell r="J44">
            <v>39.580366335704781</v>
          </cell>
          <cell r="K44">
            <v>0</v>
          </cell>
        </row>
        <row r="45">
          <cell r="B45">
            <v>61.610545726338941</v>
          </cell>
          <cell r="C45">
            <v>0</v>
          </cell>
          <cell r="D45">
            <v>0.17525627178425865</v>
          </cell>
          <cell r="E45">
            <v>175.49525760941899</v>
          </cell>
          <cell r="F45">
            <v>370.07725404117474</v>
          </cell>
          <cell r="G45">
            <v>263.90726588410791</v>
          </cell>
          <cell r="H45">
            <v>1979.7325574822812</v>
          </cell>
          <cell r="I45">
            <v>36.915343793102487</v>
          </cell>
          <cell r="J45">
            <v>180.73781538483294</v>
          </cell>
          <cell r="K45">
            <v>144.01285824162855</v>
          </cell>
        </row>
        <row r="46">
          <cell r="G46">
            <v>0</v>
          </cell>
        </row>
      </sheetData>
      <sheetData sheetId="3">
        <row r="13">
          <cell r="H13">
            <v>720</v>
          </cell>
          <cell r="I13">
            <v>8.2191780821917818E-2</v>
          </cell>
        </row>
        <row r="21">
          <cell r="B21">
            <v>161.25034722222219</v>
          </cell>
          <cell r="C21">
            <v>225.9</v>
          </cell>
          <cell r="D21">
            <v>145.10249999999999</v>
          </cell>
          <cell r="E21">
            <v>297.52902777777774</v>
          </cell>
          <cell r="F21">
            <v>56.006666666666668</v>
          </cell>
          <cell r="G21">
            <v>0</v>
          </cell>
          <cell r="H21">
            <v>0.80208333333333337</v>
          </cell>
          <cell r="I21">
            <v>75.393055555555549</v>
          </cell>
          <cell r="J21">
            <v>98.030625000000001</v>
          </cell>
          <cell r="K21">
            <v>190.33701388888889</v>
          </cell>
        </row>
        <row r="22">
          <cell r="B22">
            <v>54.803055555555559</v>
          </cell>
          <cell r="C22">
            <v>0</v>
          </cell>
          <cell r="D22">
            <v>0.11604166666666667</v>
          </cell>
          <cell r="E22">
            <v>38.074652777777779</v>
          </cell>
          <cell r="F22">
            <v>171.66409722222224</v>
          </cell>
          <cell r="G22">
            <v>69.261458333333337</v>
          </cell>
          <cell r="H22">
            <v>752.95506944444446</v>
          </cell>
          <cell r="I22">
            <v>31.702916666666663</v>
          </cell>
          <cell r="J22">
            <v>117.84305555555558</v>
          </cell>
          <cell r="K22">
            <v>13.857777777777773</v>
          </cell>
        </row>
        <row r="24">
          <cell r="B24">
            <v>116.10024999999999</v>
          </cell>
          <cell r="C24">
            <v>162.648</v>
          </cell>
          <cell r="D24">
            <v>104.4738</v>
          </cell>
          <cell r="E24">
            <v>214.2209</v>
          </cell>
          <cell r="F24">
            <v>40.324800000000003</v>
          </cell>
          <cell r="G24">
            <v>0</v>
          </cell>
          <cell r="H24">
            <v>0.57750000000000001</v>
          </cell>
          <cell r="I24">
            <v>54.283000000000001</v>
          </cell>
          <cell r="J24">
            <v>70.58205000000001</v>
          </cell>
          <cell r="K24">
            <v>137.04264999999998</v>
          </cell>
        </row>
        <row r="25">
          <cell r="B25">
            <v>39.458200000000005</v>
          </cell>
          <cell r="C25">
            <v>0</v>
          </cell>
          <cell r="D25">
            <v>8.3549999999999999E-2</v>
          </cell>
          <cell r="E25">
            <v>27.41375</v>
          </cell>
          <cell r="F25">
            <v>123.59815</v>
          </cell>
          <cell r="G25">
            <v>49.868250000000003</v>
          </cell>
          <cell r="H25">
            <v>542.12765000000002</v>
          </cell>
          <cell r="I25">
            <v>22.8261</v>
          </cell>
          <cell r="J25">
            <v>84.847000000000008</v>
          </cell>
          <cell r="K25">
            <v>9.9775999999999971</v>
          </cell>
        </row>
        <row r="27">
          <cell r="B27">
            <v>1.6083867496744668</v>
          </cell>
          <cell r="C27">
            <v>1.9620734206211488</v>
          </cell>
          <cell r="D27">
            <v>2.4223944728318045</v>
          </cell>
          <cell r="E27">
            <v>1.5393738585830896</v>
          </cell>
          <cell r="F27">
            <v>0.78109709112704595</v>
          </cell>
          <cell r="G27">
            <v>0</v>
          </cell>
          <cell r="H27">
            <v>1.4752358860210434E-2</v>
          </cell>
          <cell r="I27">
            <v>0.99375486343120767</v>
          </cell>
          <cell r="J27">
            <v>0.16236627076110474</v>
          </cell>
          <cell r="K27">
            <v>2.8102232050712121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9.9008325193617075E-2</v>
          </cell>
          <cell r="F28">
            <v>0.63606831727059887</v>
          </cell>
          <cell r="G28">
            <v>0.82273972479482438</v>
          </cell>
          <cell r="H28">
            <v>0.94199459589597567</v>
          </cell>
          <cell r="I28">
            <v>0.85925770116268008</v>
          </cell>
          <cell r="J28">
            <v>0.33989704510821772</v>
          </cell>
          <cell r="K28">
            <v>3.2439012593329125E-2</v>
          </cell>
        </row>
        <row r="30">
          <cell r="B30">
            <v>0.4299211480495661</v>
          </cell>
        </row>
        <row r="31">
          <cell r="B31">
            <v>0.29617757173330961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0.77127175323042207</v>
          </cell>
          <cell r="G33">
            <v>2.7215566089254604</v>
          </cell>
          <cell r="H33">
            <v>2.2679957146809935</v>
          </cell>
          <cell r="I33">
            <v>0.3402265614469383</v>
          </cell>
          <cell r="J33">
            <v>0.44267784894887069</v>
          </cell>
          <cell r="K33">
            <v>0</v>
          </cell>
        </row>
        <row r="34">
          <cell r="I34">
            <v>1.5418440332925987</v>
          </cell>
        </row>
        <row r="38">
          <cell r="B38">
            <v>185.11044560101084</v>
          </cell>
          <cell r="C38">
            <v>319.12731771718865</v>
          </cell>
          <cell r="D38">
            <v>252.87524893525145</v>
          </cell>
          <cell r="E38">
            <v>326.0877115376432</v>
          </cell>
          <cell r="F38">
            <v>29.412277170266783</v>
          </cell>
          <cell r="G38">
            <v>0</v>
          </cell>
          <cell r="H38">
            <v>5.3108491896757565E-2</v>
          </cell>
          <cell r="I38">
            <v>63.129463679780002</v>
          </cell>
          <cell r="J38">
            <v>11.280486908594556</v>
          </cell>
          <cell r="K38">
            <v>366.3161675369995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2.7119939996364928</v>
          </cell>
          <cell r="F39">
            <v>77.331076768479846</v>
          </cell>
          <cell r="G39">
            <v>40.301448871994445</v>
          </cell>
          <cell r="H39">
            <v>499.28397182621563</v>
          </cell>
          <cell r="I39">
            <v>17.895085381879195</v>
          </cell>
          <cell r="J39">
            <v>27.908386631286902</v>
          </cell>
          <cell r="K39">
            <v>0.30756262563537756</v>
          </cell>
        </row>
        <row r="41">
          <cell r="B41">
            <v>87.231000939256973</v>
          </cell>
          <cell r="C41">
            <v>231.21159342105659</v>
          </cell>
          <cell r="D41">
            <v>66.753856657656101</v>
          </cell>
          <cell r="E41">
            <v>129.16550972001161</v>
          </cell>
          <cell r="F41">
            <v>6.9862186558054473</v>
          </cell>
          <cell r="G41">
            <v>63.198408763286217</v>
          </cell>
          <cell r="H41">
            <v>248.05590400163862</v>
          </cell>
          <cell r="I41">
            <v>111.77949849288716</v>
          </cell>
          <cell r="J41">
            <v>340.7254074637226</v>
          </cell>
          <cell r="K41">
            <v>108.41321590365905</v>
          </cell>
        </row>
        <row r="42">
          <cell r="B42">
            <v>11.453186698927084</v>
          </cell>
          <cell r="C42">
            <v>0</v>
          </cell>
          <cell r="D42">
            <v>3.2579532890664051E-2</v>
          </cell>
          <cell r="E42">
            <v>32.623959526424052</v>
          </cell>
          <cell r="F42">
            <v>68.796077580397508</v>
          </cell>
          <cell r="G42">
            <v>49.05944512810742</v>
          </cell>
          <cell r="H42">
            <v>368.02541395272146</v>
          </cell>
          <cell r="I42">
            <v>6.8624343370607841</v>
          </cell>
          <cell r="J42">
            <v>33.598532828345945</v>
          </cell>
          <cell r="K42">
            <v>26.771490708973854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93.665976014324997</v>
          </cell>
          <cell r="G44">
            <v>133.26325349282286</v>
          </cell>
          <cell r="H44">
            <v>1192.8343763483551</v>
          </cell>
          <cell r="I44">
            <v>6.32331798503263</v>
          </cell>
          <cell r="J44">
            <v>38.202764806589997</v>
          </cell>
          <cell r="K44">
            <v>0</v>
          </cell>
        </row>
        <row r="45">
          <cell r="B45">
            <v>59.623108767424782</v>
          </cell>
          <cell r="C45">
            <v>0</v>
          </cell>
          <cell r="D45">
            <v>0.16960284366218581</v>
          </cell>
          <cell r="E45">
            <v>169.83412026717969</v>
          </cell>
          <cell r="F45">
            <v>358.13927810436269</v>
          </cell>
          <cell r="G45">
            <v>255.3941282749432</v>
          </cell>
          <cell r="H45">
            <v>1915.8702169183366</v>
          </cell>
          <cell r="I45">
            <v>35.724526251389506</v>
          </cell>
          <cell r="J45">
            <v>174.9075632756448</v>
          </cell>
          <cell r="K45">
            <v>139.36728216931797</v>
          </cell>
        </row>
        <row r="46">
          <cell r="G46">
            <v>0</v>
          </cell>
        </row>
      </sheetData>
      <sheetData sheetId="4">
        <row r="13">
          <cell r="H13">
            <v>744</v>
          </cell>
          <cell r="I13">
            <v>8.493150684931508E-2</v>
          </cell>
        </row>
        <row r="21">
          <cell r="B21">
            <v>160.9130376344086</v>
          </cell>
          <cell r="C21">
            <v>225.90000000000003</v>
          </cell>
          <cell r="D21">
            <v>144.93528225806452</v>
          </cell>
          <cell r="E21">
            <v>296.66081989247311</v>
          </cell>
          <cell r="F21">
            <v>56.047177419354838</v>
          </cell>
          <cell r="G21">
            <v>0</v>
          </cell>
          <cell r="H21">
            <v>0.81317204301075274</v>
          </cell>
          <cell r="I21">
            <v>75.067204301075265</v>
          </cell>
          <cell r="J21">
            <v>98.079099462365605</v>
          </cell>
          <cell r="K21">
            <v>188.73508064516128</v>
          </cell>
        </row>
        <row r="22">
          <cell r="B22">
            <v>55.125067204301082</v>
          </cell>
          <cell r="C22">
            <v>0</v>
          </cell>
          <cell r="D22">
            <v>0.11626344086021505</v>
          </cell>
          <cell r="E22">
            <v>37.978965053763439</v>
          </cell>
          <cell r="F22">
            <v>171.1877688172043</v>
          </cell>
          <cell r="G22">
            <v>69.087096774193554</v>
          </cell>
          <cell r="H22">
            <v>750.57358870967744</v>
          </cell>
          <cell r="I22">
            <v>31.622849462365593</v>
          </cell>
          <cell r="J22">
            <v>117.57318548387099</v>
          </cell>
          <cell r="K22">
            <v>13.82244623655914</v>
          </cell>
        </row>
        <row r="24">
          <cell r="B24">
            <v>119.71929999999999</v>
          </cell>
          <cell r="C24">
            <v>168.06960000000004</v>
          </cell>
          <cell r="D24">
            <v>107.83185</v>
          </cell>
          <cell r="E24">
            <v>220.71564999999998</v>
          </cell>
          <cell r="F24">
            <v>41.699100000000001</v>
          </cell>
          <cell r="G24">
            <v>0</v>
          </cell>
          <cell r="H24">
            <v>0.60499999999999998</v>
          </cell>
          <cell r="I24">
            <v>55.85</v>
          </cell>
          <cell r="J24">
            <v>72.970850000000013</v>
          </cell>
          <cell r="K24">
            <v>140.41890000000001</v>
          </cell>
        </row>
        <row r="25">
          <cell r="B25">
            <v>41.01305</v>
          </cell>
          <cell r="C25">
            <v>0</v>
          </cell>
          <cell r="D25">
            <v>8.6499999999999994E-2</v>
          </cell>
          <cell r="E25">
            <v>28.256349999999998</v>
          </cell>
          <cell r="F25">
            <v>127.36369999999999</v>
          </cell>
          <cell r="G25">
            <v>51.400800000000004</v>
          </cell>
          <cell r="H25">
            <v>558.42674999999997</v>
          </cell>
          <cell r="I25">
            <v>23.5274</v>
          </cell>
          <cell r="J25">
            <v>87.474450000000019</v>
          </cell>
          <cell r="K25">
            <v>10.283899999999999</v>
          </cell>
        </row>
        <row r="27">
          <cell r="B27">
            <v>1.6042632880046364</v>
          </cell>
          <cell r="C27">
            <v>1.9698284407812472</v>
          </cell>
          <cell r="D27">
            <v>2.4308695568869614</v>
          </cell>
          <cell r="E27">
            <v>1.5468033704930293</v>
          </cell>
          <cell r="F27">
            <v>0.78465130958923746</v>
          </cell>
          <cell r="G27">
            <v>0</v>
          </cell>
          <cell r="H27">
            <v>1.4956308521872328E-2</v>
          </cell>
          <cell r="I27">
            <v>0.95230052640433116</v>
          </cell>
          <cell r="J27">
            <v>0.16278960308772461</v>
          </cell>
          <cell r="K27">
            <v>2.8271437913757964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9.9152915962781626E-2</v>
          </cell>
          <cell r="F28">
            <v>0.63817202539130036</v>
          </cell>
          <cell r="G28">
            <v>0.82607917408114739</v>
          </cell>
          <cell r="H28">
            <v>0.94507597058008141</v>
          </cell>
          <cell r="I28">
            <v>0.86083852043702713</v>
          </cell>
          <cell r="J28">
            <v>0.3398628690472219</v>
          </cell>
          <cell r="K28">
            <v>3.2813682761202605E-2</v>
          </cell>
        </row>
        <row r="30">
          <cell r="B30">
            <v>0.44458955273499184</v>
          </cell>
        </row>
        <row r="31">
          <cell r="B31">
            <v>0.30628280265912133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0.77367113414862598</v>
          </cell>
          <cell r="G33">
            <v>2.7322589834003166</v>
          </cell>
          <cell r="H33">
            <v>2.2774369299871795</v>
          </cell>
          <cell r="I33">
            <v>0.3493502319296139</v>
          </cell>
          <cell r="J33">
            <v>0.43990662148724707</v>
          </cell>
          <cell r="K33">
            <v>0</v>
          </cell>
        </row>
        <row r="34">
          <cell r="I34">
            <v>1.5932388344023518</v>
          </cell>
        </row>
        <row r="38">
          <cell r="B38">
            <v>190.5554007048855</v>
          </cell>
          <cell r="C38">
            <v>331.06827811072799</v>
          </cell>
          <cell r="D38">
            <v>261.87936099377691</v>
          </cell>
          <cell r="E38">
            <v>337.36757265587977</v>
          </cell>
          <cell r="F38">
            <v>30.574983018785382</v>
          </cell>
          <cell r="G38">
            <v>0</v>
          </cell>
          <cell r="H38">
            <v>5.5637467701365052E-2</v>
          </cell>
          <cell r="I38">
            <v>63.971589928780801</v>
          </cell>
          <cell r="J38">
            <v>11.68851106982288</v>
          </cell>
          <cell r="K38">
            <v>376.91603483846649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2.7990267474075154</v>
          </cell>
          <cell r="F39">
            <v>79.90114120543025</v>
          </cell>
          <cell r="G39">
            <v>41.678675786392944</v>
          </cell>
          <cell r="H39">
            <v>515.57196133446325</v>
          </cell>
          <cell r="I39">
            <v>18.440055245575941</v>
          </cell>
          <cell r="J39">
            <v>28.750616634627345</v>
          </cell>
          <cell r="K39">
            <v>0.32025252702868062</v>
          </cell>
        </row>
        <row r="41">
          <cell r="B41">
            <v>90.207220249929847</v>
          </cell>
          <cell r="C41">
            <v>239.10026146087858</v>
          </cell>
          <cell r="D41">
            <v>69.031419853162177</v>
          </cell>
          <cell r="E41">
            <v>133.57248522370094</v>
          </cell>
          <cell r="F41">
            <v>7.2245802319436185</v>
          </cell>
          <cell r="G41">
            <v>65.354664252043804</v>
          </cell>
          <cell r="H41">
            <v>256.51928013703559</v>
          </cell>
          <cell r="I41">
            <v>115.5932837110979</v>
          </cell>
          <cell r="J41">
            <v>352.35055822906304</v>
          </cell>
          <cell r="K41">
            <v>112.11214751318289</v>
          </cell>
        </row>
        <row r="42">
          <cell r="B42">
            <v>11.84395597882822</v>
          </cell>
          <cell r="C42">
            <v>0</v>
          </cell>
          <cell r="D42">
            <v>3.3691108292503338E-2</v>
          </cell>
          <cell r="E42">
            <v>33.737050712902203</v>
          </cell>
          <cell r="F42">
            <v>71.143318955466782</v>
          </cell>
          <cell r="G42">
            <v>50.733295781991878</v>
          </cell>
          <cell r="H42">
            <v>380.58200887918804</v>
          </cell>
          <cell r="I42">
            <v>7.0965725376118405</v>
          </cell>
          <cell r="J42">
            <v>34.744875311377101</v>
          </cell>
          <cell r="K42">
            <v>27.684902532357977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96.765495143949352</v>
          </cell>
          <cell r="G44">
            <v>137.80616978142757</v>
          </cell>
          <cell r="H44">
            <v>1232.6593794995445</v>
          </cell>
          <cell r="I44">
            <v>6.6896925643939946</v>
          </cell>
          <cell r="J44">
            <v>39.178607946047627</v>
          </cell>
          <cell r="K44">
            <v>0</v>
          </cell>
        </row>
        <row r="45">
          <cell r="B45">
            <v>61.610545726338934</v>
          </cell>
          <cell r="C45">
            <v>0</v>
          </cell>
          <cell r="D45">
            <v>0.17525627178425865</v>
          </cell>
          <cell r="E45">
            <v>175.49525760941899</v>
          </cell>
          <cell r="F45">
            <v>370.0772540411748</v>
          </cell>
          <cell r="G45">
            <v>263.90726588410797</v>
          </cell>
          <cell r="H45">
            <v>1979.732557482281</v>
          </cell>
          <cell r="I45">
            <v>36.915343793102487</v>
          </cell>
          <cell r="J45">
            <v>180.73781538483297</v>
          </cell>
          <cell r="K45">
            <v>144.01285824162855</v>
          </cell>
        </row>
        <row r="46">
          <cell r="G46">
            <v>0</v>
          </cell>
        </row>
      </sheetData>
      <sheetData sheetId="5">
        <row r="13">
          <cell r="H13">
            <v>720</v>
          </cell>
          <cell r="I13">
            <v>8.2191780821917804E-2</v>
          </cell>
        </row>
        <row r="21">
          <cell r="B21">
            <v>156.71944444444443</v>
          </cell>
          <cell r="C21">
            <v>225.9</v>
          </cell>
          <cell r="D21">
            <v>144.50437500000001</v>
          </cell>
          <cell r="E21">
            <v>293.51493055555557</v>
          </cell>
          <cell r="F21">
            <v>56.318263888888893</v>
          </cell>
          <cell r="G21">
            <v>0</v>
          </cell>
          <cell r="H21">
            <v>0.72569444444444431</v>
          </cell>
          <cell r="I21">
            <v>68.543055555555554</v>
          </cell>
          <cell r="J21">
            <v>97.371180555555583</v>
          </cell>
          <cell r="K21">
            <v>183.14708333333337</v>
          </cell>
        </row>
        <row r="22">
          <cell r="B22">
            <v>55.301597222222227</v>
          </cell>
          <cell r="C22">
            <v>0</v>
          </cell>
          <cell r="D22">
            <v>0.11451388888888889</v>
          </cell>
          <cell r="E22">
            <v>37.34097222222222</v>
          </cell>
          <cell r="F22">
            <v>168.01041666666666</v>
          </cell>
          <cell r="G22">
            <v>67.924374999999998</v>
          </cell>
          <cell r="H22">
            <v>737.85652777777773</v>
          </cell>
          <cell r="I22">
            <v>31.087777777777777</v>
          </cell>
          <cell r="J22">
            <v>115.44798611111112</v>
          </cell>
          <cell r="K22">
            <v>13.587916666666663</v>
          </cell>
        </row>
        <row r="24">
          <cell r="B24">
            <v>112.83799999999999</v>
          </cell>
          <cell r="C24">
            <v>162.648</v>
          </cell>
          <cell r="D24">
            <v>104.04315000000001</v>
          </cell>
          <cell r="E24">
            <v>211.33074999999999</v>
          </cell>
          <cell r="F24">
            <v>40.549150000000004</v>
          </cell>
          <cell r="G24">
            <v>0</v>
          </cell>
          <cell r="H24">
            <v>0.52249999999999985</v>
          </cell>
          <cell r="I24">
            <v>49.350999999999999</v>
          </cell>
          <cell r="J24">
            <v>70.107250000000008</v>
          </cell>
          <cell r="K24">
            <v>131.86590000000001</v>
          </cell>
        </row>
        <row r="25">
          <cell r="B25">
            <v>39.817149999999998</v>
          </cell>
          <cell r="C25">
            <v>0</v>
          </cell>
          <cell r="D25">
            <v>8.2450000000000009E-2</v>
          </cell>
          <cell r="E25">
            <v>26.8855</v>
          </cell>
          <cell r="F25">
            <v>120.9675</v>
          </cell>
          <cell r="G25">
            <v>48.905550000000005</v>
          </cell>
          <cell r="H25">
            <v>531.25669999999991</v>
          </cell>
          <cell r="I25">
            <v>22.383200000000002</v>
          </cell>
          <cell r="J25">
            <v>83.122550000000004</v>
          </cell>
          <cell r="K25">
            <v>9.783299999999997</v>
          </cell>
        </row>
        <row r="27">
          <cell r="B27">
            <v>1.5996649472344626</v>
          </cell>
          <cell r="C27">
            <v>1.9983903252809714</v>
          </cell>
          <cell r="D27">
            <v>2.4632671846981324</v>
          </cell>
          <cell r="E27">
            <v>1.5763472615184229</v>
          </cell>
          <cell r="F27">
            <v>0.79750951583758811</v>
          </cell>
          <cell r="G27">
            <v>0</v>
          </cell>
          <cell r="H27">
            <v>1.3347372302095152E-2</v>
          </cell>
          <cell r="I27">
            <v>0.94869501496776587</v>
          </cell>
          <cell r="J27">
            <v>0.16525414131592403</v>
          </cell>
          <cell r="K27">
            <v>2.8840718506667029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9.9517714308801464E-2</v>
          </cell>
          <cell r="F28">
            <v>0.64546171185771162</v>
          </cell>
          <cell r="G28">
            <v>0.83826023388081683</v>
          </cell>
          <cell r="H28">
            <v>0.95988404805960559</v>
          </cell>
          <cell r="I28">
            <v>0.90953042386729699</v>
          </cell>
          <cell r="J28">
            <v>0.34454199094150745</v>
          </cell>
          <cell r="K28">
            <v>3.3917953845278119E-2</v>
          </cell>
        </row>
        <row r="30">
          <cell r="B30">
            <v>0.43109010872416698</v>
          </cell>
        </row>
        <row r="31">
          <cell r="B31">
            <v>0.29698288204573736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0.78188481833129753</v>
          </cell>
          <cell r="G33">
            <v>2.7700306073761767</v>
          </cell>
          <cell r="H33">
            <v>2.3216724160851876</v>
          </cell>
          <cell r="I33">
            <v>0.38471670934281665</v>
          </cell>
          <cell r="J33">
            <v>0.43178588649639382</v>
          </cell>
          <cell r="K33">
            <v>0</v>
          </cell>
        </row>
        <row r="34">
          <cell r="I34">
            <v>1.5418440332925984</v>
          </cell>
        </row>
        <row r="38">
          <cell r="B38">
            <v>179.42291887378471</v>
          </cell>
          <cell r="C38">
            <v>325.03418962629939</v>
          </cell>
          <cell r="D38">
            <v>255.9745113362975</v>
          </cell>
          <cell r="E38">
            <v>328.80431933964098</v>
          </cell>
          <cell r="F38">
            <v>30.271850269798673</v>
          </cell>
          <cell r="G38">
            <v>0</v>
          </cell>
          <cell r="H38">
            <v>4.8050540287542548E-2</v>
          </cell>
          <cell r="I38">
            <v>58.324503825240953</v>
          </cell>
          <cell r="J38">
            <v>11.409857794786269</v>
          </cell>
          <cell r="K38">
            <v>360.31302697948428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2.6724750036997791</v>
          </cell>
          <cell r="F39">
            <v>76.716828955528712</v>
          </cell>
          <cell r="G39">
            <v>40.203767161290983</v>
          </cell>
          <cell r="H39">
            <v>497.87254114819319</v>
          </cell>
          <cell r="I39">
            <v>18.606289931518329</v>
          </cell>
          <cell r="J39">
            <v>27.728842038501355</v>
          </cell>
          <cell r="K39">
            <v>0.31492515510507024</v>
          </cell>
        </row>
        <row r="41">
          <cell r="B41">
            <v>87.468183060133512</v>
          </cell>
          <cell r="C41">
            <v>231.84026047185702</v>
          </cell>
          <cell r="D41">
            <v>66.935361181601408</v>
          </cell>
          <cell r="E41">
            <v>129.51671226508876</v>
          </cell>
          <cell r="F41">
            <v>7.0052142667677142</v>
          </cell>
          <cell r="G41">
            <v>63.370245982452552</v>
          </cell>
          <cell r="H41">
            <v>248.73037093166988</v>
          </cell>
          <cell r="I41">
            <v>112.08342826828343</v>
          </cell>
          <cell r="J41">
            <v>341.65184386716413</v>
          </cell>
          <cell r="K41">
            <v>108.70799271697319</v>
          </cell>
        </row>
        <row r="42">
          <cell r="B42">
            <v>11.484328048708662</v>
          </cell>
          <cell r="C42">
            <v>0</v>
          </cell>
          <cell r="D42">
            <v>3.2668117025031099E-2</v>
          </cell>
          <cell r="E42">
            <v>32.712664457337965</v>
          </cell>
          <cell r="F42">
            <v>68.983134927129854</v>
          </cell>
          <cell r="G42">
            <v>49.192838338310445</v>
          </cell>
          <cell r="H42">
            <v>369.02607939594571</v>
          </cell>
          <cell r="I42">
            <v>6.8810933769997336</v>
          </cell>
          <cell r="J42">
            <v>33.689887635567707</v>
          </cell>
          <cell r="K42">
            <v>26.844282708114193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92.854997003094226</v>
          </cell>
          <cell r="G44">
            <v>132.81893992319633</v>
          </cell>
          <cell r="H44">
            <v>1194.8353696098945</v>
          </cell>
          <cell r="I44">
            <v>7.1202808084828906</v>
          </cell>
          <cell r="J44">
            <v>36.66010130245742</v>
          </cell>
          <cell r="K44">
            <v>0</v>
          </cell>
        </row>
        <row r="45">
          <cell r="B45">
            <v>59.623108767424775</v>
          </cell>
          <cell r="C45">
            <v>0</v>
          </cell>
          <cell r="D45">
            <v>0.16960284366218584</v>
          </cell>
          <cell r="E45">
            <v>169.83412026717969</v>
          </cell>
          <cell r="F45">
            <v>358.13927810436263</v>
          </cell>
          <cell r="G45">
            <v>255.39412827494317</v>
          </cell>
          <cell r="H45">
            <v>1915.8702169183366</v>
          </cell>
          <cell r="I45">
            <v>35.724526251389513</v>
          </cell>
          <cell r="J45">
            <v>174.90756327564483</v>
          </cell>
          <cell r="K45">
            <v>139.36728216931797</v>
          </cell>
        </row>
        <row r="46">
          <cell r="G46">
            <v>0</v>
          </cell>
        </row>
      </sheetData>
      <sheetData sheetId="6">
        <row r="13">
          <cell r="H13">
            <v>744</v>
          </cell>
          <cell r="I13">
            <v>8.4931506849315067E-2</v>
          </cell>
        </row>
        <row r="21">
          <cell r="B21">
            <v>156.22520161290322</v>
          </cell>
          <cell r="C21">
            <v>225.90000000000003</v>
          </cell>
          <cell r="D21">
            <v>144.54939516129033</v>
          </cell>
          <cell r="E21">
            <v>293.58877688172043</v>
          </cell>
          <cell r="F21">
            <v>56.336693548387103</v>
          </cell>
          <cell r="G21">
            <v>0</v>
          </cell>
          <cell r="H21">
            <v>0.70228494623655902</v>
          </cell>
          <cell r="I21">
            <v>67.630376344086017</v>
          </cell>
          <cell r="J21">
            <v>97.211559139784953</v>
          </cell>
          <cell r="K21">
            <v>183.321438172043</v>
          </cell>
        </row>
        <row r="22">
          <cell r="B22">
            <v>55.099932795698926</v>
          </cell>
          <cell r="C22">
            <v>0</v>
          </cell>
          <cell r="D22">
            <v>0.11404569892473118</v>
          </cell>
          <cell r="E22">
            <v>37.297849462365598</v>
          </cell>
          <cell r="F22">
            <v>167.79549731182797</v>
          </cell>
          <cell r="G22">
            <v>67.845766129032256</v>
          </cell>
          <cell r="H22">
            <v>737.3396505376345</v>
          </cell>
          <cell r="I22">
            <v>31.051478494623655</v>
          </cell>
          <cell r="J22">
            <v>115.2690188172043</v>
          </cell>
          <cell r="K22">
            <v>13.572177419354837</v>
          </cell>
        </row>
        <row r="24">
          <cell r="B24">
            <v>116.23155</v>
          </cell>
          <cell r="C24">
            <v>168.06960000000004</v>
          </cell>
          <cell r="D24">
            <v>107.54475000000001</v>
          </cell>
          <cell r="E24">
            <v>218.43005000000002</v>
          </cell>
          <cell r="F24">
            <v>41.914500000000004</v>
          </cell>
          <cell r="G24">
            <v>0</v>
          </cell>
          <cell r="H24">
            <v>0.52249999999999985</v>
          </cell>
          <cell r="I24">
            <v>50.317</v>
          </cell>
          <cell r="J24">
            <v>72.325400000000002</v>
          </cell>
          <cell r="K24">
            <v>136.39114999999998</v>
          </cell>
        </row>
        <row r="25">
          <cell r="B25">
            <v>40.994349999999997</v>
          </cell>
          <cell r="C25">
            <v>0</v>
          </cell>
          <cell r="D25">
            <v>8.4849999999999995E-2</v>
          </cell>
          <cell r="E25">
            <v>27.749600000000001</v>
          </cell>
          <cell r="F25">
            <v>124.83985000000001</v>
          </cell>
          <cell r="G25">
            <v>50.477249999999998</v>
          </cell>
          <cell r="H25">
            <v>548.58070000000009</v>
          </cell>
          <cell r="I25">
            <v>23.1023</v>
          </cell>
          <cell r="J25">
            <v>85.760149999999996</v>
          </cell>
          <cell r="K25">
            <v>10.0977</v>
          </cell>
        </row>
        <row r="27">
          <cell r="B27">
            <v>1.6018358914090873</v>
          </cell>
          <cell r="C27">
            <v>1.9978120429355266</v>
          </cell>
          <cell r="D27">
            <v>2.4628435337422268</v>
          </cell>
          <cell r="E27">
            <v>1.576177061825222</v>
          </cell>
          <cell r="F27">
            <v>0.7972036441409609</v>
          </cell>
          <cell r="G27">
            <v>0</v>
          </cell>
          <cell r="H27">
            <v>1.2916811905253374E-2</v>
          </cell>
          <cell r="I27">
            <v>0.9780213527008863</v>
          </cell>
          <cell r="J27">
            <v>0.1653819150024233</v>
          </cell>
          <cell r="K27">
            <v>2.8818613793703642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9.9477413135144174E-2</v>
          </cell>
          <cell r="F28">
            <v>0.64522418286358396</v>
          </cell>
          <cell r="G28">
            <v>0.83799041417353448</v>
          </cell>
          <cell r="H28">
            <v>0.9602630795838224</v>
          </cell>
          <cell r="I28">
            <v>0.9169571940848763</v>
          </cell>
          <cell r="J28">
            <v>0.34539017108213615</v>
          </cell>
          <cell r="K28">
            <v>3.3841504127066803E-2</v>
          </cell>
        </row>
        <row r="30">
          <cell r="B30">
            <v>0.44536885985139246</v>
          </cell>
        </row>
        <row r="31">
          <cell r="B31">
            <v>0.30681967620073969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0.78159620814653241</v>
          </cell>
          <cell r="G33">
            <v>2.7689429663443681</v>
          </cell>
          <cell r="H33">
            <v>2.3226338466349183</v>
          </cell>
          <cell r="I33">
            <v>0.38434678488824531</v>
          </cell>
          <cell r="J33">
            <v>0.43235960467769879</v>
          </cell>
          <cell r="K33">
            <v>0</v>
          </cell>
        </row>
        <row r="34">
          <cell r="I34">
            <v>1.5932388344023518</v>
          </cell>
        </row>
        <row r="38">
          <cell r="B38">
            <v>185.02130445944428</v>
          </cell>
          <cell r="C38">
            <v>335.77147093135682</v>
          </cell>
          <cell r="D38">
            <v>264.55390056843328</v>
          </cell>
          <cell r="E38">
            <v>339.8897718830255</v>
          </cell>
          <cell r="F38">
            <v>31.27339474193229</v>
          </cell>
          <cell r="G38">
            <v>0</v>
          </cell>
          <cell r="H38">
            <v>4.8050540287542548E-2</v>
          </cell>
          <cell r="I38">
            <v>60.529213156793844</v>
          </cell>
          <cell r="J38">
            <v>11.784946708216909</v>
          </cell>
          <cell r="K38">
            <v>372.67931647066251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2.7573968008582055</v>
          </cell>
          <cell r="F39">
            <v>79.169216246652155</v>
          </cell>
          <cell r="G39">
            <v>41.495710760730475</v>
          </cell>
          <cell r="H39">
            <v>514.53049409147297</v>
          </cell>
          <cell r="I39">
            <v>19.402151247097979</v>
          </cell>
          <cell r="J39">
            <v>28.69961855548754</v>
          </cell>
          <cell r="K39">
            <v>0.32457063776629991</v>
          </cell>
        </row>
        <row r="41">
          <cell r="B41">
            <v>90.365341663847559</v>
          </cell>
          <cell r="C41">
            <v>239.51937282807887</v>
          </cell>
          <cell r="D41">
            <v>69.152422869125715</v>
          </cell>
          <cell r="E41">
            <v>133.80662025375238</v>
          </cell>
          <cell r="F41">
            <v>7.2372439725851283</v>
          </cell>
          <cell r="G41">
            <v>65.469222398154699</v>
          </cell>
          <cell r="H41">
            <v>256.96892475705647</v>
          </cell>
          <cell r="I41">
            <v>115.79590356136205</v>
          </cell>
          <cell r="J41">
            <v>352.96818249802408</v>
          </cell>
          <cell r="K41">
            <v>112.30866538872564</v>
          </cell>
        </row>
        <row r="42">
          <cell r="B42">
            <v>11.864716878682605</v>
          </cell>
          <cell r="C42">
            <v>0</v>
          </cell>
          <cell r="D42">
            <v>3.3750164382081366E-2</v>
          </cell>
          <cell r="E42">
            <v>33.796187333511476</v>
          </cell>
          <cell r="F42">
            <v>71.268023853288341</v>
          </cell>
          <cell r="G42">
            <v>50.822224588793894</v>
          </cell>
          <cell r="H42">
            <v>381.24911917467091</v>
          </cell>
          <cell r="I42">
            <v>7.1090118975711389</v>
          </cell>
          <cell r="J42">
            <v>34.805778516191609</v>
          </cell>
          <cell r="K42">
            <v>27.733430531784869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95.82306508761792</v>
          </cell>
          <cell r="G44">
            <v>137.07483714205114</v>
          </cell>
          <cell r="H44">
            <v>1234.9697182612044</v>
          </cell>
          <cell r="I44">
            <v>7.3627157804975836</v>
          </cell>
          <cell r="J44">
            <v>37.869008663991643</v>
          </cell>
          <cell r="K44">
            <v>0</v>
          </cell>
        </row>
        <row r="45">
          <cell r="B45">
            <v>61.610545726338941</v>
          </cell>
          <cell r="C45">
            <v>0</v>
          </cell>
          <cell r="D45">
            <v>0.1752562717842587</v>
          </cell>
          <cell r="E45">
            <v>175.49525760941901</v>
          </cell>
          <cell r="F45">
            <v>370.07725404117468</v>
          </cell>
          <cell r="G45">
            <v>263.90726588410797</v>
          </cell>
          <cell r="H45">
            <v>1979.7325574822814</v>
          </cell>
          <cell r="I45">
            <v>36.915343793102501</v>
          </cell>
          <cell r="J45">
            <v>180.73781538483297</v>
          </cell>
          <cell r="K45">
            <v>144.01285824162858</v>
          </cell>
        </row>
        <row r="46">
          <cell r="G46">
            <v>0</v>
          </cell>
        </row>
      </sheetData>
      <sheetData sheetId="7">
        <row r="13">
          <cell r="H13">
            <v>744</v>
          </cell>
          <cell r="I13">
            <v>8.4931506849315067E-2</v>
          </cell>
        </row>
        <row r="21">
          <cell r="B21">
            <v>103.41330645161293</v>
          </cell>
          <cell r="C21">
            <v>98</v>
          </cell>
          <cell r="D21">
            <v>59.8</v>
          </cell>
          <cell r="E21">
            <v>151.09986559139784</v>
          </cell>
          <cell r="F21">
            <v>334.80813172043008</v>
          </cell>
          <cell r="G21">
            <v>2.5149193548387094</v>
          </cell>
          <cell r="H21">
            <v>12.168279569892471</v>
          </cell>
          <cell r="I21">
            <v>186.0013440860215</v>
          </cell>
          <cell r="J21">
            <v>124.64200268817204</v>
          </cell>
          <cell r="K21">
            <v>171.84899193548387</v>
          </cell>
        </row>
        <row r="22">
          <cell r="B22">
            <v>26.133534946236558</v>
          </cell>
          <cell r="C22">
            <v>0</v>
          </cell>
          <cell r="D22">
            <v>0.11848118279569893</v>
          </cell>
          <cell r="E22">
            <v>42.070766129032258</v>
          </cell>
          <cell r="F22">
            <v>163.36760752688173</v>
          </cell>
          <cell r="G22">
            <v>71.399260752688164</v>
          </cell>
          <cell r="H22">
            <v>770.71606182795699</v>
          </cell>
          <cell r="I22">
            <v>33.019489247311832</v>
          </cell>
          <cell r="J22">
            <v>125.32278225806452</v>
          </cell>
          <cell r="K22">
            <v>12.079166666666664</v>
          </cell>
        </row>
        <row r="24">
          <cell r="B24">
            <v>76.93950000000001</v>
          </cell>
          <cell r="C24">
            <v>72.912000000000006</v>
          </cell>
          <cell r="D24">
            <v>44.491199999999999</v>
          </cell>
          <cell r="E24">
            <v>112.41829999999999</v>
          </cell>
          <cell r="F24">
            <v>249.09725</v>
          </cell>
          <cell r="G24">
            <v>1.8711</v>
          </cell>
          <cell r="H24">
            <v>9.0531999999999986</v>
          </cell>
          <cell r="I24">
            <v>138.38499999999999</v>
          </cell>
          <cell r="J24">
            <v>92.733649999999997</v>
          </cell>
          <cell r="K24">
            <v>127.85565</v>
          </cell>
        </row>
        <row r="25">
          <cell r="B25">
            <v>19.443349999999999</v>
          </cell>
          <cell r="C25">
            <v>0</v>
          </cell>
          <cell r="D25">
            <v>8.8150000000000006E-2</v>
          </cell>
          <cell r="E25">
            <v>31.300650000000001</v>
          </cell>
          <cell r="F25">
            <v>121.5455</v>
          </cell>
          <cell r="G25">
            <v>53.121049999999997</v>
          </cell>
          <cell r="H25">
            <v>573.41274999999996</v>
          </cell>
          <cell r="I25">
            <v>24.566500000000005</v>
          </cell>
          <cell r="J25">
            <v>93.240150000000014</v>
          </cell>
          <cell r="K25">
            <v>8.9868999999999986</v>
          </cell>
        </row>
        <row r="27">
          <cell r="B27">
            <v>2.7679976344560679</v>
          </cell>
          <cell r="C27">
            <v>2.8833145440040018</v>
          </cell>
          <cell r="D27">
            <v>3.2014028647267234</v>
          </cell>
          <cell r="E27">
            <v>2.0010431737072212</v>
          </cell>
          <cell r="F27">
            <v>1.0013033537176137</v>
          </cell>
          <cell r="G27">
            <v>2.6721931915155626E-2</v>
          </cell>
          <cell r="H27">
            <v>2.9650685121256373E-2</v>
          </cell>
          <cell r="I27">
            <v>0.95342481726469208</v>
          </cell>
          <cell r="J27">
            <v>0.16614799127472976</v>
          </cell>
          <cell r="K27">
            <v>3.7389585202086342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0.38356535288926735</v>
          </cell>
          <cell r="F28">
            <v>0.72204853334060615</v>
          </cell>
          <cell r="G28">
            <v>1.0504938317562382</v>
          </cell>
          <cell r="H28">
            <v>0.92718368144743413</v>
          </cell>
          <cell r="I28">
            <v>0.34914300059666109</v>
          </cell>
          <cell r="J28">
            <v>0.18641029608236631</v>
          </cell>
          <cell r="K28">
            <v>4.7867301152928012E-2</v>
          </cell>
        </row>
        <row r="30">
          <cell r="B30">
            <v>0.4353198155857807</v>
          </cell>
        </row>
        <row r="31">
          <cell r="B31">
            <v>0.29989677524010516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0.87901259470894244</v>
          </cell>
          <cell r="G33">
            <v>3.3898000515337809</v>
          </cell>
          <cell r="H33">
            <v>2.1504320072757168</v>
          </cell>
          <cell r="I33">
            <v>0</v>
          </cell>
          <cell r="J33">
            <v>0.24192787313262515</v>
          </cell>
          <cell r="K33">
            <v>0</v>
          </cell>
        </row>
        <row r="34">
          <cell r="I34">
            <v>1.5932388344023518</v>
          </cell>
        </row>
        <row r="38">
          <cell r="B38">
            <v>212.96912339274061</v>
          </cell>
          <cell r="C38">
            <v>210.22823003241973</v>
          </cell>
          <cell r="D38">
            <v>142.4342551351296</v>
          </cell>
          <cell r="E38">
            <v>224.81472973892403</v>
          </cell>
          <cell r="F38">
            <v>243.60744926441629</v>
          </cell>
          <cell r="G38">
            <v>0.32207410098698774</v>
          </cell>
          <cell r="H38">
            <v>0.44228728180419452</v>
          </cell>
          <cell r="I38">
            <v>105.44750812963547</v>
          </cell>
          <cell r="J38">
            <v>15.88087536774526</v>
          </cell>
          <cell r="K38">
            <v>477.97720615624934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11.960566744873944</v>
          </cell>
          <cell r="F39">
            <v>87.271123014755432</v>
          </cell>
          <cell r="G39">
            <v>55.12132390972068</v>
          </cell>
          <cell r="H39">
            <v>521.02682121981866</v>
          </cell>
          <cell r="I39">
            <v>7.9541776480250395</v>
          </cell>
          <cell r="J39">
            <v>16.56269683749403</v>
          </cell>
          <cell r="K39">
            <v>0.44203573962006815</v>
          </cell>
        </row>
        <row r="41">
          <cell r="B41">
            <v>88.326390582354918</v>
          </cell>
          <cell r="C41">
            <v>234.11499682203282</v>
          </cell>
          <cell r="D41">
            <v>67.592107766004148</v>
          </cell>
          <cell r="E41">
            <v>130.78748539459193</v>
          </cell>
          <cell r="F41">
            <v>7.0739470032689349</v>
          </cell>
          <cell r="G41">
            <v>63.992012891109759</v>
          </cell>
          <cell r="H41">
            <v>251.17082719668372</v>
          </cell>
          <cell r="I41">
            <v>113.18315205230296</v>
          </cell>
          <cell r="J41">
            <v>345.00401344619866</v>
          </cell>
          <cell r="K41">
            <v>109.77459789626629</v>
          </cell>
        </row>
        <row r="42">
          <cell r="B42">
            <v>11.597008298534867</v>
          </cell>
          <cell r="C42">
            <v>0</v>
          </cell>
          <cell r="D42">
            <v>3.2988645276411564E-2</v>
          </cell>
          <cell r="E42">
            <v>33.033629792697582</v>
          </cell>
          <cell r="F42">
            <v>69.659973558385957</v>
          </cell>
          <cell r="G42">
            <v>49.675501432756292</v>
          </cell>
          <cell r="H42">
            <v>372.64683549437461</v>
          </cell>
          <cell r="I42">
            <v>6.9486082823132369</v>
          </cell>
          <cell r="J42">
            <v>34.020441146342719</v>
          </cell>
          <cell r="K42">
            <v>27.107669513953105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106.27875821059723</v>
          </cell>
          <cell r="G44">
            <v>177.8969494123279</v>
          </cell>
          <cell r="H44">
            <v>1207.1812497760629</v>
          </cell>
          <cell r="I44">
            <v>0</v>
          </cell>
          <cell r="J44">
            <v>21.742387536375134</v>
          </cell>
          <cell r="K44">
            <v>0</v>
          </cell>
        </row>
        <row r="45">
          <cell r="B45">
            <v>61.610545726338941</v>
          </cell>
          <cell r="C45">
            <v>0</v>
          </cell>
          <cell r="D45">
            <v>0.17525627178425865</v>
          </cell>
          <cell r="E45">
            <v>175.49525760941901</v>
          </cell>
          <cell r="F45">
            <v>370.0772540411748</v>
          </cell>
          <cell r="G45">
            <v>263.90726588410797</v>
          </cell>
          <cell r="H45">
            <v>1979.7325574822812</v>
          </cell>
          <cell r="I45">
            <v>36.915343793102487</v>
          </cell>
          <cell r="J45">
            <v>180.73781538483303</v>
          </cell>
          <cell r="K45">
            <v>144.01285824162855</v>
          </cell>
        </row>
        <row r="46">
          <cell r="G46">
            <v>0</v>
          </cell>
        </row>
      </sheetData>
      <sheetData sheetId="8">
        <row r="13">
          <cell r="H13">
            <v>672</v>
          </cell>
          <cell r="I13">
            <v>7.6712328767123306E-2</v>
          </cell>
        </row>
        <row r="21">
          <cell r="B21">
            <v>103.41227678571428</v>
          </cell>
          <cell r="C21">
            <v>98</v>
          </cell>
          <cell r="D21">
            <v>59.8</v>
          </cell>
          <cell r="E21">
            <v>151.15691964285713</v>
          </cell>
          <cell r="F21">
            <v>330.90461309523812</v>
          </cell>
          <cell r="G21">
            <v>2.2540178571428573</v>
          </cell>
          <cell r="H21">
            <v>11.525297619047617</v>
          </cell>
          <cell r="I21">
            <v>185.76041666666666</v>
          </cell>
          <cell r="J21">
            <v>123.71599702380954</v>
          </cell>
          <cell r="K21">
            <v>172.10059523809525</v>
          </cell>
        </row>
        <row r="22">
          <cell r="B22">
            <v>26.13936011904762</v>
          </cell>
          <cell r="C22">
            <v>0</v>
          </cell>
          <cell r="D22">
            <v>0.11882440476190476</v>
          </cell>
          <cell r="E22">
            <v>41.748065476190483</v>
          </cell>
          <cell r="F22">
            <v>162.30453869047619</v>
          </cell>
          <cell r="G22">
            <v>71.019419642857144</v>
          </cell>
          <cell r="H22">
            <v>767.28087797619048</v>
          </cell>
          <cell r="I22">
            <v>32.839732142857144</v>
          </cell>
          <cell r="J22">
            <v>125.10491071428571</v>
          </cell>
          <cell r="K22">
            <v>12.010044642857142</v>
          </cell>
        </row>
        <row r="24">
          <cell r="B24">
            <v>69.493049999999997</v>
          </cell>
          <cell r="C24">
            <v>65.855999999999995</v>
          </cell>
          <cell r="D24">
            <v>40.185600000000001</v>
          </cell>
          <cell r="E24">
            <v>101.57745</v>
          </cell>
          <cell r="F24">
            <v>222.36790000000002</v>
          </cell>
          <cell r="G24">
            <v>1.5146999999999999</v>
          </cell>
          <cell r="H24">
            <v>7.7449999999999992</v>
          </cell>
          <cell r="I24">
            <v>124.831</v>
          </cell>
          <cell r="J24">
            <v>83.137150000000005</v>
          </cell>
          <cell r="K24">
            <v>115.6516</v>
          </cell>
        </row>
        <row r="25">
          <cell r="B25">
            <v>17.565650000000002</v>
          </cell>
          <cell r="C25">
            <v>0</v>
          </cell>
          <cell r="D25">
            <v>7.984999999999999E-2</v>
          </cell>
          <cell r="E25">
            <v>28.054700000000004</v>
          </cell>
          <cell r="F25">
            <v>109.06864999999999</v>
          </cell>
          <cell r="G25">
            <v>47.725050000000003</v>
          </cell>
          <cell r="H25">
            <v>515.61275000000001</v>
          </cell>
          <cell r="I25">
            <v>22.068300000000001</v>
          </cell>
          <cell r="J25">
            <v>84.070499999999996</v>
          </cell>
          <cell r="K25">
            <v>8.0707500000000003</v>
          </cell>
        </row>
        <row r="27">
          <cell r="B27">
            <v>2.7709197999321198</v>
          </cell>
          <cell r="C27">
            <v>2.8846949858479412</v>
          </cell>
          <cell r="D27">
            <v>3.2124609471864654</v>
          </cell>
          <cell r="E27">
            <v>2.0034650550212736</v>
          </cell>
          <cell r="F27">
            <v>1.005138284687165</v>
          </cell>
          <cell r="G27">
            <v>2.3949758706270433E-2</v>
          </cell>
          <cell r="H27">
            <v>2.841404161671468E-2</v>
          </cell>
          <cell r="I27">
            <v>0.94149825712802637</v>
          </cell>
          <cell r="J27">
            <v>0.16495940517487642</v>
          </cell>
          <cell r="K27">
            <v>3.7399149145071795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0.38315808802791307</v>
          </cell>
          <cell r="F28">
            <v>0.72414473864907181</v>
          </cell>
          <cell r="G28">
            <v>1.0558477115040201</v>
          </cell>
          <cell r="H28">
            <v>0.93108659404592498</v>
          </cell>
          <cell r="I28">
            <v>0.34425546024198106</v>
          </cell>
          <cell r="J28">
            <v>0.18655342093465743</v>
          </cell>
          <cell r="K28">
            <v>4.7427497770502113E-2</v>
          </cell>
        </row>
        <row r="30">
          <cell r="B30">
            <v>0.39318991617255605</v>
          </cell>
        </row>
        <row r="31">
          <cell r="B31">
            <v>0.27087300806282999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0.88093075442917845</v>
          </cell>
          <cell r="G33">
            <v>3.4042172606827035</v>
          </cell>
          <cell r="H33">
            <v>2.1584409606996511</v>
          </cell>
          <cell r="I33">
            <v>0</v>
          </cell>
          <cell r="J33">
            <v>0.24146336652274519</v>
          </cell>
          <cell r="K33">
            <v>0</v>
          </cell>
        </row>
        <row r="34">
          <cell r="I34">
            <v>1.4390544310730922</v>
          </cell>
        </row>
        <row r="38">
          <cell r="B38">
            <v>192.56028525856428</v>
          </cell>
          <cell r="C38">
            <v>189.97447298800205</v>
          </cell>
          <cell r="D38">
            <v>129.09467063925641</v>
          </cell>
          <cell r="E38">
            <v>203.3814861545693</v>
          </cell>
          <cell r="F38">
            <v>218.45717264592787</v>
          </cell>
          <cell r="G38">
            <v>0.26072665317994242</v>
          </cell>
          <cell r="H38">
            <v>0.39190990730582898</v>
          </cell>
          <cell r="I38">
            <v>95.310086017646526</v>
          </cell>
          <cell r="J38">
            <v>14.087187443840286</v>
          </cell>
          <cell r="K38">
            <v>432.47178489605938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10.706027439447508</v>
          </cell>
          <cell r="F39">
            <v>78.573511305764171</v>
          </cell>
          <cell r="G39">
            <v>49.808359725646682</v>
          </cell>
          <cell r="H39">
            <v>471.01573784932646</v>
          </cell>
          <cell r="I39">
            <v>7.0787211767499665</v>
          </cell>
          <cell r="J39">
            <v>14.991688095665824</v>
          </cell>
          <cell r="K39">
            <v>0.39300409497866168</v>
          </cell>
        </row>
        <row r="41">
          <cell r="B41">
            <v>79.778233991411625</v>
          </cell>
          <cell r="C41">
            <v>211.45753691760061</v>
          </cell>
          <cell r="D41">
            <v>61.050598284112766</v>
          </cell>
          <cell r="E41">
            <v>118.12997841488273</v>
          </cell>
          <cell r="F41">
            <v>6.389336137804035</v>
          </cell>
          <cell r="G41">
            <v>57.798917677365736</v>
          </cell>
          <cell r="H41">
            <v>226.86271783324139</v>
          </cell>
          <cell r="I41">
            <v>102.22937820486456</v>
          </cell>
          <cell r="J41">
            <v>311.61480426423583</v>
          </cell>
          <cell r="K41">
            <v>99.150701161233442</v>
          </cell>
        </row>
        <row r="42">
          <cell r="B42">
            <v>10.47465922178964</v>
          </cell>
          <cell r="C42">
            <v>0</v>
          </cell>
          <cell r="D42">
            <v>2.9796030886911296E-2</v>
          </cell>
          <cell r="E42">
            <v>29.836661838120719</v>
          </cell>
          <cell r="F42">
            <v>62.918337698797146</v>
          </cell>
          <cell r="G42">
            <v>44.867946610453203</v>
          </cell>
          <cell r="H42">
            <v>336.58237636813749</v>
          </cell>
          <cell r="I42">
            <v>6.2761275968157717</v>
          </cell>
          <cell r="J42">
            <v>30.727970387665497</v>
          </cell>
          <cell r="K42">
            <v>24.484211198799205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95.623543188304907</v>
          </cell>
          <cell r="G44">
            <v>160.5934527223078</v>
          </cell>
          <cell r="H44">
            <v>1090.8382043834924</v>
          </cell>
          <cell r="I44">
            <v>0</v>
          </cell>
          <cell r="J44">
            <v>19.61517577654541</v>
          </cell>
          <cell r="K44">
            <v>0</v>
          </cell>
        </row>
        <row r="45">
          <cell r="B45">
            <v>55.64823484959647</v>
          </cell>
          <cell r="C45">
            <v>0</v>
          </cell>
          <cell r="D45">
            <v>0.1582959874180401</v>
          </cell>
          <cell r="E45">
            <v>158.51184558270106</v>
          </cell>
          <cell r="F45">
            <v>334.26332623073847</v>
          </cell>
          <cell r="G45">
            <v>238.36785305661365</v>
          </cell>
          <cell r="H45">
            <v>1788.1455357904479</v>
          </cell>
          <cell r="I45">
            <v>33.342891167963543</v>
          </cell>
          <cell r="J45">
            <v>163.24705905726853</v>
          </cell>
          <cell r="K45">
            <v>130.07613002469677</v>
          </cell>
        </row>
        <row r="46">
          <cell r="G46">
            <v>0</v>
          </cell>
        </row>
      </sheetData>
      <sheetData sheetId="9">
        <row r="13">
          <cell r="H13">
            <v>744</v>
          </cell>
          <cell r="I13">
            <v>8.4931506849315053E-2</v>
          </cell>
        </row>
        <row r="21">
          <cell r="B21">
            <v>103.41108870967743</v>
          </cell>
          <cell r="C21">
            <v>98</v>
          </cell>
          <cell r="D21">
            <v>59.8</v>
          </cell>
          <cell r="E21">
            <v>151.05302419354837</v>
          </cell>
          <cell r="F21">
            <v>333.17573924731187</v>
          </cell>
          <cell r="G21">
            <v>2.3951612903225805</v>
          </cell>
          <cell r="H21">
            <v>12.032526881720431</v>
          </cell>
          <cell r="I21">
            <v>188.86827956989248</v>
          </cell>
          <cell r="J21">
            <v>124.64206989247309</v>
          </cell>
          <cell r="K21">
            <v>171.96162634408603</v>
          </cell>
        </row>
        <row r="22">
          <cell r="B22">
            <v>26.139381720430105</v>
          </cell>
          <cell r="C22">
            <v>0</v>
          </cell>
          <cell r="D22">
            <v>0.11922043010752689</v>
          </cell>
          <cell r="E22">
            <v>42.075470430107529</v>
          </cell>
          <cell r="F22">
            <v>163.50571236559139</v>
          </cell>
          <cell r="G22">
            <v>71.458064516129042</v>
          </cell>
          <cell r="H22">
            <v>771.13978494623655</v>
          </cell>
          <cell r="I22">
            <v>33.042741935483868</v>
          </cell>
          <cell r="J22">
            <v>125.70463709677419</v>
          </cell>
          <cell r="K22">
            <v>12.084879032258067</v>
          </cell>
        </row>
        <row r="24">
          <cell r="B24">
            <v>76.937850000000012</v>
          </cell>
          <cell r="C24">
            <v>72.912000000000006</v>
          </cell>
          <cell r="D24">
            <v>44.491199999999999</v>
          </cell>
          <cell r="E24">
            <v>112.38344999999998</v>
          </cell>
          <cell r="F24">
            <v>247.88275000000002</v>
          </cell>
          <cell r="G24">
            <v>1.782</v>
          </cell>
          <cell r="H24">
            <v>8.9522000000000013</v>
          </cell>
          <cell r="I24">
            <v>140.518</v>
          </cell>
          <cell r="J24">
            <v>92.733699999999985</v>
          </cell>
          <cell r="K24">
            <v>127.93944999999999</v>
          </cell>
        </row>
        <row r="25">
          <cell r="B25">
            <v>19.447699999999998</v>
          </cell>
          <cell r="C25">
            <v>0</v>
          </cell>
          <cell r="D25">
            <v>8.8700000000000001E-2</v>
          </cell>
          <cell r="E25">
            <v>31.30415</v>
          </cell>
          <cell r="F25">
            <v>121.64825</v>
          </cell>
          <cell r="G25">
            <v>53.1648</v>
          </cell>
          <cell r="H25">
            <v>573.72799999999995</v>
          </cell>
          <cell r="I25">
            <v>24.5838</v>
          </cell>
          <cell r="J25">
            <v>93.524249999999995</v>
          </cell>
          <cell r="K25">
            <v>8.9911500000000011</v>
          </cell>
        </row>
        <row r="27">
          <cell r="B27">
            <v>2.7695462509711883</v>
          </cell>
          <cell r="C27">
            <v>2.8844642515944789</v>
          </cell>
          <cell r="D27">
            <v>3.2002667955567374</v>
          </cell>
          <cell r="E27">
            <v>2.0020199792665436</v>
          </cell>
          <cell r="F27">
            <v>1.0035126593585972</v>
          </cell>
          <cell r="G27">
            <v>2.5449458966814883E-2</v>
          </cell>
          <cell r="H27">
            <v>2.955637814237462E-2</v>
          </cell>
          <cell r="I27">
            <v>0.91700645818937254</v>
          </cell>
          <cell r="J27">
            <v>0.16512272634540048</v>
          </cell>
          <cell r="K27">
            <v>3.7394414501597182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0.38417678892825524</v>
          </cell>
          <cell r="F28">
            <v>0.72390185215822789</v>
          </cell>
          <cell r="G28">
            <v>1.0530210869408418</v>
          </cell>
          <cell r="H28">
            <v>0.92546265173796682</v>
          </cell>
          <cell r="I28">
            <v>0.33473370022068077</v>
          </cell>
          <cell r="J28">
            <v>0.18475136326101024</v>
          </cell>
          <cell r="K28">
            <v>4.7753227409632941E-2</v>
          </cell>
        </row>
        <row r="30">
          <cell r="B30">
            <v>0.43531462827404055</v>
          </cell>
        </row>
        <row r="31">
          <cell r="B31">
            <v>0.29989320164201166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0.88139406223583172</v>
          </cell>
          <cell r="G33">
            <v>3.3982390359594223</v>
          </cell>
          <cell r="H33">
            <v>2.1451483115069796</v>
          </cell>
          <cell r="I33">
            <v>0</v>
          </cell>
          <cell r="J33">
            <v>0.24116418824514665</v>
          </cell>
          <cell r="K33">
            <v>0</v>
          </cell>
        </row>
        <row r="34">
          <cell r="I34">
            <v>1.593238834402352</v>
          </cell>
        </row>
        <row r="38">
          <cell r="B38">
            <v>213.083562412954</v>
          </cell>
          <cell r="C38">
            <v>210.31205751225667</v>
          </cell>
          <cell r="D38">
            <v>142.38371005447391</v>
          </cell>
          <cell r="E38">
            <v>224.85368661022869</v>
          </cell>
          <cell r="F38">
            <v>243.00665008650054</v>
          </cell>
          <cell r="G38">
            <v>0.30673723903522643</v>
          </cell>
          <cell r="H38">
            <v>0.4480866691128213</v>
          </cell>
          <cell r="I38">
            <v>105.6279248422809</v>
          </cell>
          <cell r="J38">
            <v>15.761806114301676</v>
          </cell>
          <cell r="K38">
            <v>478.35633089994246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11.973672719717053</v>
          </cell>
          <cell r="F39">
            <v>87.555159985467142</v>
          </cell>
          <cell r="G39">
            <v>55.322823370797664</v>
          </cell>
          <cell r="H39">
            <v>520.86823180677015</v>
          </cell>
          <cell r="I39">
            <v>7.6758985463368896</v>
          </cell>
          <cell r="J39">
            <v>16.509322530051243</v>
          </cell>
          <cell r="K39">
            <v>0.44084208704000788</v>
          </cell>
        </row>
        <row r="41">
          <cell r="B41">
            <v>88.325338076802836</v>
          </cell>
          <cell r="C41">
            <v>234.11220708577903</v>
          </cell>
          <cell r="D41">
            <v>67.591302332110274</v>
          </cell>
          <cell r="E41">
            <v>130.78592691865276</v>
          </cell>
          <cell r="F41">
            <v>7.0738627094531576</v>
          </cell>
          <cell r="G41">
            <v>63.99125035628397</v>
          </cell>
          <cell r="H41">
            <v>251.16783422155595</v>
          </cell>
          <cell r="I41">
            <v>113.18180335125052</v>
          </cell>
          <cell r="J41">
            <v>344.99990234602535</v>
          </cell>
          <cell r="K41">
            <v>109.77328981186481</v>
          </cell>
        </row>
        <row r="42">
          <cell r="B42">
            <v>11.596870107496594</v>
          </cell>
          <cell r="C42">
            <v>0</v>
          </cell>
          <cell r="D42">
            <v>3.2988252180621291E-2</v>
          </cell>
          <cell r="E42">
            <v>33.033236160867588</v>
          </cell>
          <cell r="F42">
            <v>69.659143483609398</v>
          </cell>
          <cell r="G42">
            <v>49.674909494823424</v>
          </cell>
          <cell r="H42">
            <v>372.64239499974178</v>
          </cell>
          <cell r="I42">
            <v>6.9485254820454125</v>
          </cell>
          <cell r="J42">
            <v>34.020035755576117</v>
          </cell>
          <cell r="K42">
            <v>27.107346496421439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106.62187631886822</v>
          </cell>
          <cell r="G44">
            <v>178.53208863361479</v>
          </cell>
          <cell r="H44">
            <v>1206.1708781387956</v>
          </cell>
          <cell r="I44">
            <v>0</v>
          </cell>
          <cell r="J44">
            <v>21.774501844084206</v>
          </cell>
          <cell r="K44">
            <v>0</v>
          </cell>
        </row>
        <row r="45">
          <cell r="B45">
            <v>61.610545726338948</v>
          </cell>
          <cell r="C45">
            <v>0</v>
          </cell>
          <cell r="D45">
            <v>0.17525627178425868</v>
          </cell>
          <cell r="E45">
            <v>175.49525760941901</v>
          </cell>
          <cell r="F45">
            <v>370.0772540411748</v>
          </cell>
          <cell r="G45">
            <v>263.90726588410797</v>
          </cell>
          <cell r="H45">
            <v>1979.7325574822817</v>
          </cell>
          <cell r="I45">
            <v>36.915343793102494</v>
          </cell>
          <cell r="J45">
            <v>180.73781538483303</v>
          </cell>
          <cell r="K45">
            <v>144.01285824162858</v>
          </cell>
        </row>
        <row r="46">
          <cell r="G46">
            <v>0</v>
          </cell>
        </row>
      </sheetData>
      <sheetData sheetId="10">
        <row r="13">
          <cell r="H13">
            <v>720</v>
          </cell>
          <cell r="I13">
            <v>8.2191780821917831E-2</v>
          </cell>
        </row>
        <row r="21">
          <cell r="B21">
            <v>103.41145833333333</v>
          </cell>
          <cell r="C21">
            <v>98</v>
          </cell>
          <cell r="D21">
            <v>59.8</v>
          </cell>
          <cell r="E21">
            <v>150.9903472222222</v>
          </cell>
          <cell r="F21">
            <v>336.26138888888886</v>
          </cell>
          <cell r="G21">
            <v>2.5987499999999999</v>
          </cell>
          <cell r="H21">
            <v>12.573888888888888</v>
          </cell>
          <cell r="I21">
            <v>189.79652777777778</v>
          </cell>
          <cell r="J21">
            <v>125.47034722222222</v>
          </cell>
          <cell r="K21">
            <v>171.76458333333332</v>
          </cell>
        </row>
        <row r="22">
          <cell r="B22">
            <v>26.135624999999997</v>
          </cell>
          <cell r="C22">
            <v>0</v>
          </cell>
          <cell r="D22">
            <v>0.11909722222222222</v>
          </cell>
          <cell r="E22">
            <v>42.365277777777777</v>
          </cell>
          <cell r="F22">
            <v>164.49090277777776</v>
          </cell>
          <cell r="G22">
            <v>71.812430555555551</v>
          </cell>
          <cell r="H22">
            <v>774.31770833333337</v>
          </cell>
          <cell r="I22">
            <v>33.209305555555559</v>
          </cell>
          <cell r="J22">
            <v>125.99444444444444</v>
          </cell>
          <cell r="K22">
            <v>12.148125</v>
          </cell>
        </row>
        <row r="24">
          <cell r="B24">
            <v>74.456249999999997</v>
          </cell>
          <cell r="C24">
            <v>70.56</v>
          </cell>
          <cell r="D24">
            <v>43.055999999999997</v>
          </cell>
          <cell r="E24">
            <v>108.71304999999998</v>
          </cell>
          <cell r="F24">
            <v>242.10819999999998</v>
          </cell>
          <cell r="G24">
            <v>1.8711</v>
          </cell>
          <cell r="H24">
            <v>9.0531999999999986</v>
          </cell>
          <cell r="I24">
            <v>136.65350000000001</v>
          </cell>
          <cell r="J24">
            <v>90.338650000000001</v>
          </cell>
          <cell r="K24">
            <v>123.6705</v>
          </cell>
        </row>
        <row r="25">
          <cell r="B25">
            <v>18.817649999999997</v>
          </cell>
          <cell r="C25">
            <v>0</v>
          </cell>
          <cell r="D25">
            <v>8.5750000000000007E-2</v>
          </cell>
          <cell r="E25">
            <v>30.503</v>
          </cell>
          <cell r="F25">
            <v>118.43344999999999</v>
          </cell>
          <cell r="G25">
            <v>51.704949999999997</v>
          </cell>
          <cell r="H25">
            <v>557.50874999999996</v>
          </cell>
          <cell r="I25">
            <v>23.910700000000002</v>
          </cell>
          <cell r="J25">
            <v>90.715999999999994</v>
          </cell>
          <cell r="K25">
            <v>8.7466499999999989</v>
          </cell>
        </row>
        <row r="27">
          <cell r="B27">
            <v>2.7673175395678946</v>
          </cell>
          <cell r="C27">
            <v>2.8835153531378102</v>
          </cell>
          <cell r="D27">
            <v>3.1900935157157639</v>
          </cell>
          <cell r="E27">
            <v>2.0000965856955286</v>
          </cell>
          <cell r="F27">
            <v>1.0006317845882431</v>
          </cell>
          <cell r="G27">
            <v>2.7612662978994149E-2</v>
          </cell>
          <cell r="H27">
            <v>3.0639041291964916E-2</v>
          </cell>
          <cell r="I27">
            <v>0.91862009493038721</v>
          </cell>
          <cell r="J27">
            <v>0.16593095832589441</v>
          </cell>
          <cell r="K27">
            <v>3.7387060703444144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0.38469307451393714</v>
          </cell>
          <cell r="F28">
            <v>0.72248766861614799</v>
          </cell>
          <cell r="G28">
            <v>1.0488606426637204</v>
          </cell>
          <cell r="H28">
            <v>0.92154384613876816</v>
          </cell>
          <cell r="I28">
            <v>0.33552302136111617</v>
          </cell>
          <cell r="J28">
            <v>0.18421091690004052</v>
          </cell>
          <cell r="K28">
            <v>4.811824710162247E-2</v>
          </cell>
        </row>
        <row r="30">
          <cell r="B30">
            <v>0.42127305757354577</v>
          </cell>
        </row>
        <row r="31">
          <cell r="B31">
            <v>0.29021980378228446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0.88027043421844442</v>
          </cell>
          <cell r="G33">
            <v>3.3874416686264834</v>
          </cell>
          <cell r="H33">
            <v>2.1366711621352894</v>
          </cell>
          <cell r="I33">
            <v>0</v>
          </cell>
          <cell r="J33">
            <v>0.24138980305334673</v>
          </cell>
          <cell r="K33">
            <v>0</v>
          </cell>
        </row>
        <row r="34">
          <cell r="I34">
            <v>1.5418440332925987</v>
          </cell>
        </row>
        <row r="38">
          <cell r="B38">
            <v>206.04473332999154</v>
          </cell>
          <cell r="C38">
            <v>203.46084331740389</v>
          </cell>
          <cell r="D38">
            <v>137.35266641265792</v>
          </cell>
          <cell r="E38">
            <v>217.3001531760583</v>
          </cell>
          <cell r="F38">
            <v>236.53290085910083</v>
          </cell>
          <cell r="G38">
            <v>0.32207410098698774</v>
          </cell>
          <cell r="H38">
            <v>0.44228728180419452</v>
          </cell>
          <cell r="I38">
            <v>102.19960266520035</v>
          </cell>
          <cell r="J38">
            <v>15.470841525941708</v>
          </cell>
          <cell r="K38">
            <v>462.29752649302947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11.683599122400459</v>
          </cell>
          <cell r="F39">
            <v>85.040655198637623</v>
          </cell>
          <cell r="G39">
            <v>53.56622761287786</v>
          </cell>
          <cell r="H39">
            <v>503.63412792329598</v>
          </cell>
          <cell r="I39">
            <v>7.4626306457873399</v>
          </cell>
          <cell r="J39">
            <v>15.933415822232604</v>
          </cell>
          <cell r="K39">
            <v>0.43232760141466808</v>
          </cell>
        </row>
        <row r="41">
          <cell r="B41">
            <v>85.476303381672452</v>
          </cell>
          <cell r="C41">
            <v>226.5606503630529</v>
          </cell>
          <cell r="D41">
            <v>65.411067649444448</v>
          </cell>
          <cell r="E41">
            <v>126.56727741739608</v>
          </cell>
          <cell r="F41">
            <v>6.8456871855701182</v>
          </cell>
          <cell r="G41">
            <v>61.927139463311228</v>
          </cell>
          <cell r="H41">
            <v>243.06612875878443</v>
          </cell>
          <cell r="I41">
            <v>109.53099496912189</v>
          </cell>
          <cell r="J41">
            <v>333.87153631876214</v>
          </cell>
          <cell r="K41">
            <v>106.23242692832102</v>
          </cell>
        </row>
        <row r="42">
          <cell r="B42">
            <v>11.222799812260943</v>
          </cell>
          <cell r="C42">
            <v>0</v>
          </cell>
          <cell r="D42">
            <v>3.1924178416051295E-2</v>
          </cell>
          <cell r="E42">
            <v>31.967711386618632</v>
          </cell>
          <cell r="F42">
            <v>67.412208222005319</v>
          </cell>
          <cell r="G42">
            <v>48.072588533366684</v>
          </cell>
          <cell r="H42">
            <v>360.62238878920704</v>
          </cell>
          <cell r="I42">
            <v>6.7243928536355329</v>
          </cell>
          <cell r="J42">
            <v>32.92268063293924</v>
          </cell>
          <cell r="K42">
            <v>26.232968063880694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103.6197622114635</v>
          </cell>
          <cell r="G44">
            <v>173.00980828944446</v>
          </cell>
          <cell r="H44">
            <v>1166.5581463269041</v>
          </cell>
          <cell r="I44">
            <v>0</v>
          </cell>
          <cell r="J44">
            <v>21.101971819313512</v>
          </cell>
          <cell r="K44">
            <v>0</v>
          </cell>
        </row>
        <row r="45">
          <cell r="B45">
            <v>59.623108767424775</v>
          </cell>
          <cell r="C45">
            <v>0</v>
          </cell>
          <cell r="D45">
            <v>0.16960284366218578</v>
          </cell>
          <cell r="E45">
            <v>169.83412026717969</v>
          </cell>
          <cell r="F45">
            <v>358.13927810436269</v>
          </cell>
          <cell r="G45">
            <v>255.3941282749432</v>
          </cell>
          <cell r="H45">
            <v>1915.8702169183366</v>
          </cell>
          <cell r="I45">
            <v>35.724526251389499</v>
          </cell>
          <cell r="J45">
            <v>174.90756327564486</v>
          </cell>
          <cell r="K45">
            <v>139.36728216931795</v>
          </cell>
        </row>
        <row r="46">
          <cell r="G46">
            <v>0</v>
          </cell>
        </row>
      </sheetData>
      <sheetData sheetId="11">
        <row r="13">
          <cell r="H13">
            <v>744</v>
          </cell>
          <cell r="I13">
            <v>8.493150684931508E-2</v>
          </cell>
        </row>
        <row r="21">
          <cell r="B21">
            <v>103.41108870967743</v>
          </cell>
          <cell r="C21">
            <v>98</v>
          </cell>
          <cell r="D21">
            <v>59.8</v>
          </cell>
          <cell r="E21">
            <v>150.96108870967743</v>
          </cell>
          <cell r="F21">
            <v>336.84563172043005</v>
          </cell>
          <cell r="G21">
            <v>2.6346774193548383</v>
          </cell>
          <cell r="H21">
            <v>12.709139784946235</v>
          </cell>
          <cell r="I21">
            <v>190.70228494623655</v>
          </cell>
          <cell r="J21">
            <v>125.72244623655914</v>
          </cell>
          <cell r="K21">
            <v>171.72909946236561</v>
          </cell>
        </row>
        <row r="22">
          <cell r="B22">
            <v>26.135752688172044</v>
          </cell>
          <cell r="C22">
            <v>0</v>
          </cell>
          <cell r="D22">
            <v>0.11922043010752689</v>
          </cell>
          <cell r="E22">
            <v>42.454502688172042</v>
          </cell>
          <cell r="F22">
            <v>164.82076612903228</v>
          </cell>
          <cell r="G22">
            <v>71.933064516129022</v>
          </cell>
          <cell r="H22">
            <v>775.37701612903231</v>
          </cell>
          <cell r="I22">
            <v>33.265053763440861</v>
          </cell>
          <cell r="J22">
            <v>126.16565860215054</v>
          </cell>
          <cell r="K22">
            <v>12.168615591397849</v>
          </cell>
        </row>
        <row r="24">
          <cell r="B24">
            <v>76.937850000000012</v>
          </cell>
          <cell r="C24">
            <v>72.912000000000006</v>
          </cell>
          <cell r="D24">
            <v>44.491199999999999</v>
          </cell>
          <cell r="E24">
            <v>112.31505</v>
          </cell>
          <cell r="F24">
            <v>250.61314999999996</v>
          </cell>
          <cell r="G24">
            <v>1.9601999999999997</v>
          </cell>
          <cell r="H24">
            <v>9.4555999999999987</v>
          </cell>
          <cell r="I24">
            <v>141.88249999999999</v>
          </cell>
          <cell r="J24">
            <v>93.537499999999994</v>
          </cell>
          <cell r="K24">
            <v>127.76645000000001</v>
          </cell>
        </row>
        <row r="25">
          <cell r="B25">
            <v>19.445</v>
          </cell>
          <cell r="C25">
            <v>0</v>
          </cell>
          <cell r="D25">
            <v>8.8700000000000001E-2</v>
          </cell>
          <cell r="E25">
            <v>31.586149999999996</v>
          </cell>
          <cell r="F25">
            <v>122.62665000000001</v>
          </cell>
          <cell r="G25">
            <v>53.5182</v>
          </cell>
          <cell r="H25">
            <v>576.88049999999998</v>
          </cell>
          <cell r="I25">
            <v>24.749200000000002</v>
          </cell>
          <cell r="J25">
            <v>93.867249999999999</v>
          </cell>
          <cell r="K25">
            <v>9.0534499999999998</v>
          </cell>
        </row>
        <row r="27">
          <cell r="B27">
            <v>2.7669758918614842</v>
          </cell>
          <cell r="C27">
            <v>2.883476494388058</v>
          </cell>
          <cell r="D27">
            <v>3.1867503285532965</v>
          </cell>
          <cell r="E27">
            <v>1.999723554078116</v>
          </cell>
          <cell r="F27">
            <v>1.0002352804496533</v>
          </cell>
          <cell r="G27">
            <v>2.7994404863496369E-2</v>
          </cell>
          <cell r="H27">
            <v>3.0948045950778977E-2</v>
          </cell>
          <cell r="I27">
            <v>0.91119416718301793</v>
          </cell>
          <cell r="J27">
            <v>0.16595405829184268</v>
          </cell>
          <cell r="K27">
            <v>3.7385872438682535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0.38498312578762039</v>
          </cell>
          <cell r="F28">
            <v>0.72246016032456317</v>
          </cell>
          <cell r="G28">
            <v>1.0481438237934235</v>
          </cell>
          <cell r="H28">
            <v>0.91997702928043235</v>
          </cell>
          <cell r="I28">
            <v>0.3326307929308181</v>
          </cell>
          <cell r="J28">
            <v>0.18368579565510276</v>
          </cell>
          <cell r="K28">
            <v>4.8204541411511662E-2</v>
          </cell>
        </row>
        <row r="30">
          <cell r="B30">
            <v>0.4353146282740406</v>
          </cell>
        </row>
        <row r="31">
          <cell r="B31">
            <v>0.29989320164201166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0.88044617080595466</v>
          </cell>
          <cell r="G33">
            <v>3.3859900751829013</v>
          </cell>
          <cell r="H33">
            <v>2.1329425306376577</v>
          </cell>
          <cell r="I33">
            <v>0</v>
          </cell>
          <cell r="J33">
            <v>0.24129244997595573</v>
          </cell>
          <cell r="K33">
            <v>0</v>
          </cell>
        </row>
        <row r="34">
          <cell r="I34">
            <v>1.593238834402352</v>
          </cell>
        </row>
        <row r="38">
          <cell r="B38">
            <v>212.88582571478815</v>
          </cell>
          <cell r="C38">
            <v>210.24003815882207</v>
          </cell>
          <cell r="D38">
            <v>141.78234621773044</v>
          </cell>
          <cell r="E38">
            <v>224.45755332794479</v>
          </cell>
          <cell r="F38">
            <v>244.71606000595841</v>
          </cell>
          <cell r="G38">
            <v>0.33741096293874906</v>
          </cell>
          <cell r="H38">
            <v>0.46101286907319206</v>
          </cell>
          <cell r="I38">
            <v>105.63888227341181</v>
          </cell>
          <cell r="J38">
            <v>16.029047749428837</v>
          </cell>
          <cell r="K38">
            <v>477.59237516099051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12.106147549156972</v>
          </cell>
          <cell r="F39">
            <v>88.034538091871937</v>
          </cell>
          <cell r="G39">
            <v>55.404382161261523</v>
          </cell>
          <cell r="H39">
            <v>520.25162590911054</v>
          </cell>
          <cell r="I39">
            <v>7.6616897689829804</v>
          </cell>
          <cell r="J39">
            <v>16.439293967027748</v>
          </cell>
          <cell r="K39">
            <v>0.44827359876845013</v>
          </cell>
        </row>
        <row r="41">
          <cell r="B41">
            <v>88.325338076802836</v>
          </cell>
          <cell r="C41">
            <v>234.112207085779</v>
          </cell>
          <cell r="D41">
            <v>67.591302332110274</v>
          </cell>
          <cell r="E41">
            <v>130.78592691865276</v>
          </cell>
          <cell r="F41">
            <v>7.0738627094531594</v>
          </cell>
          <cell r="G41">
            <v>63.991250356283963</v>
          </cell>
          <cell r="H41">
            <v>251.16783422155595</v>
          </cell>
          <cell r="I41">
            <v>113.18180335125055</v>
          </cell>
          <cell r="J41">
            <v>344.99990234602529</v>
          </cell>
          <cell r="K41">
            <v>109.7732898118648</v>
          </cell>
        </row>
        <row r="42">
          <cell r="B42">
            <v>11.596870107496596</v>
          </cell>
          <cell r="C42">
            <v>0</v>
          </cell>
          <cell r="D42">
            <v>3.2988252180621284E-2</v>
          </cell>
          <cell r="E42">
            <v>33.033236160867588</v>
          </cell>
          <cell r="F42">
            <v>69.659143483609384</v>
          </cell>
          <cell r="G42">
            <v>49.674909494823424</v>
          </cell>
          <cell r="H42">
            <v>372.64239499974178</v>
          </cell>
          <cell r="I42">
            <v>6.9485254820454125</v>
          </cell>
          <cell r="J42">
            <v>34.02003575557611</v>
          </cell>
          <cell r="K42">
            <v>27.107346496421439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107.28587325498458</v>
          </cell>
          <cell r="G44">
            <v>178.98935359321345</v>
          </cell>
          <cell r="H44">
            <v>1205.0023709120051</v>
          </cell>
          <cell r="I44">
            <v>0</v>
          </cell>
          <cell r="J44">
            <v>21.821747175159775</v>
          </cell>
          <cell r="K44">
            <v>0</v>
          </cell>
        </row>
        <row r="45">
          <cell r="B45">
            <v>61.610545726338934</v>
          </cell>
          <cell r="C45">
            <v>0</v>
          </cell>
          <cell r="D45">
            <v>0.17525627178425865</v>
          </cell>
          <cell r="E45">
            <v>175.49525760941899</v>
          </cell>
          <cell r="F45">
            <v>370.0772540411748</v>
          </cell>
          <cell r="G45">
            <v>263.90726588410797</v>
          </cell>
          <cell r="H45">
            <v>1979.732557482281</v>
          </cell>
          <cell r="I45">
            <v>36.915343793102487</v>
          </cell>
          <cell r="J45">
            <v>180.73781538483297</v>
          </cell>
          <cell r="K45">
            <v>144.01285824162855</v>
          </cell>
        </row>
        <row r="46">
          <cell r="G46">
            <v>0</v>
          </cell>
        </row>
      </sheetData>
      <sheetData sheetId="12">
        <row r="13">
          <cell r="H13">
            <v>720</v>
          </cell>
          <cell r="I13">
            <v>8.2191780821917818E-2</v>
          </cell>
        </row>
        <row r="21">
          <cell r="B21">
            <v>161.25034722222219</v>
          </cell>
          <cell r="C21">
            <v>225.9</v>
          </cell>
          <cell r="D21">
            <v>145.10249999999999</v>
          </cell>
          <cell r="E21">
            <v>297.52902777777774</v>
          </cell>
          <cell r="F21">
            <v>56.006666666666668</v>
          </cell>
          <cell r="G21">
            <v>0</v>
          </cell>
          <cell r="H21">
            <v>0.80208333333333337</v>
          </cell>
          <cell r="I21">
            <v>75.393055555555549</v>
          </cell>
          <cell r="J21">
            <v>98.030625000000001</v>
          </cell>
          <cell r="K21">
            <v>190.33701388888889</v>
          </cell>
        </row>
        <row r="22">
          <cell r="B22">
            <v>54.803055555555559</v>
          </cell>
          <cell r="C22">
            <v>0</v>
          </cell>
          <cell r="D22">
            <v>0.11604166666666667</v>
          </cell>
          <cell r="E22">
            <v>38.074652777777779</v>
          </cell>
          <cell r="F22">
            <v>171.66409722222224</v>
          </cell>
          <cell r="G22">
            <v>69.261458333333337</v>
          </cell>
          <cell r="H22">
            <v>752.95506944444446</v>
          </cell>
          <cell r="I22">
            <v>31.702916666666663</v>
          </cell>
          <cell r="J22">
            <v>117.84305555555558</v>
          </cell>
          <cell r="K22">
            <v>13.857777777777773</v>
          </cell>
        </row>
        <row r="24">
          <cell r="B24">
            <v>116.10024999999999</v>
          </cell>
          <cell r="C24">
            <v>162.648</v>
          </cell>
          <cell r="D24">
            <v>104.4738</v>
          </cell>
          <cell r="E24">
            <v>214.2209</v>
          </cell>
          <cell r="F24">
            <v>40.324800000000003</v>
          </cell>
          <cell r="G24">
            <v>0</v>
          </cell>
          <cell r="H24">
            <v>0.57750000000000001</v>
          </cell>
          <cell r="I24">
            <v>54.283000000000001</v>
          </cell>
          <cell r="J24">
            <v>70.58205000000001</v>
          </cell>
          <cell r="K24">
            <v>137.04264999999998</v>
          </cell>
        </row>
        <row r="25">
          <cell r="B25">
            <v>39.458200000000005</v>
          </cell>
          <cell r="C25">
            <v>0</v>
          </cell>
          <cell r="D25">
            <v>8.3549999999999999E-2</v>
          </cell>
          <cell r="E25">
            <v>27.41375</v>
          </cell>
          <cell r="F25">
            <v>123.59815</v>
          </cell>
          <cell r="G25">
            <v>49.868250000000003</v>
          </cell>
          <cell r="H25">
            <v>542.12765000000002</v>
          </cell>
          <cell r="I25">
            <v>22.8261</v>
          </cell>
          <cell r="J25">
            <v>84.847000000000008</v>
          </cell>
          <cell r="K25">
            <v>9.9775999999999971</v>
          </cell>
        </row>
        <row r="27">
          <cell r="B27">
            <v>1.6083867496744668</v>
          </cell>
          <cell r="C27">
            <v>1.9620734206211488</v>
          </cell>
          <cell r="D27">
            <v>2.4223944728318045</v>
          </cell>
          <cell r="E27">
            <v>1.5393738585830896</v>
          </cell>
          <cell r="F27">
            <v>0.78109709112704595</v>
          </cell>
          <cell r="G27">
            <v>0</v>
          </cell>
          <cell r="H27">
            <v>1.4752358860210434E-2</v>
          </cell>
          <cell r="I27">
            <v>0.99375486343120767</v>
          </cell>
          <cell r="J27">
            <v>0.16236627076110474</v>
          </cell>
          <cell r="K27">
            <v>2.8102232050712121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9.9008325193617075E-2</v>
          </cell>
          <cell r="F28">
            <v>0.63606831727059887</v>
          </cell>
          <cell r="G28">
            <v>0.82273972479482438</v>
          </cell>
          <cell r="H28">
            <v>0.94199459589597567</v>
          </cell>
          <cell r="I28">
            <v>0.85925770116268008</v>
          </cell>
          <cell r="J28">
            <v>0.33989704510821772</v>
          </cell>
          <cell r="K28">
            <v>3.2439012593329125E-2</v>
          </cell>
        </row>
        <row r="30">
          <cell r="B30">
            <v>0.4299211480495661</v>
          </cell>
        </row>
        <row r="31">
          <cell r="B31">
            <v>0.29617757173330961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0.77127175323042207</v>
          </cell>
          <cell r="G33">
            <v>2.7215566089254604</v>
          </cell>
          <cell r="H33">
            <v>2.2679957146809935</v>
          </cell>
          <cell r="I33">
            <v>0.3402265614469383</v>
          </cell>
          <cell r="J33">
            <v>0.44267784894887069</v>
          </cell>
          <cell r="K33">
            <v>0</v>
          </cell>
        </row>
        <row r="34">
          <cell r="I34">
            <v>1.5418440332925987</v>
          </cell>
        </row>
        <row r="38">
          <cell r="B38">
            <v>185.11044560101084</v>
          </cell>
          <cell r="C38">
            <v>319.12731771718865</v>
          </cell>
          <cell r="D38">
            <v>252.87524893525145</v>
          </cell>
          <cell r="E38">
            <v>326.0877115376432</v>
          </cell>
          <cell r="F38">
            <v>29.412277170266783</v>
          </cell>
          <cell r="G38">
            <v>0</v>
          </cell>
          <cell r="H38">
            <v>5.3108491896757565E-2</v>
          </cell>
          <cell r="I38">
            <v>63.129463679780002</v>
          </cell>
          <cell r="J38">
            <v>11.280486908594556</v>
          </cell>
          <cell r="K38">
            <v>366.3161675369995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2.7119939996364928</v>
          </cell>
          <cell r="F39">
            <v>77.331076768479846</v>
          </cell>
          <cell r="G39">
            <v>40.301448871994445</v>
          </cell>
          <cell r="H39">
            <v>499.28397182621563</v>
          </cell>
          <cell r="I39">
            <v>17.895085381879195</v>
          </cell>
          <cell r="J39">
            <v>27.908386631286902</v>
          </cell>
          <cell r="K39">
            <v>0.30756262563537756</v>
          </cell>
        </row>
        <row r="41">
          <cell r="B41">
            <v>87.231000939256973</v>
          </cell>
          <cell r="C41">
            <v>231.21159342105659</v>
          </cell>
          <cell r="D41">
            <v>66.753856657656101</v>
          </cell>
          <cell r="E41">
            <v>129.16550972001161</v>
          </cell>
          <cell r="F41">
            <v>6.9862186558054473</v>
          </cell>
          <cell r="G41">
            <v>63.198408763286217</v>
          </cell>
          <cell r="H41">
            <v>248.05590400163862</v>
          </cell>
          <cell r="I41">
            <v>111.77949849288716</v>
          </cell>
          <cell r="J41">
            <v>340.7254074637226</v>
          </cell>
          <cell r="K41">
            <v>108.41321590365905</v>
          </cell>
        </row>
        <row r="42">
          <cell r="B42">
            <v>11.453186698927084</v>
          </cell>
          <cell r="C42">
            <v>0</v>
          </cell>
          <cell r="D42">
            <v>3.2579532890664051E-2</v>
          </cell>
          <cell r="E42">
            <v>32.623959526424052</v>
          </cell>
          <cell r="F42">
            <v>68.796077580397508</v>
          </cell>
          <cell r="G42">
            <v>49.05944512810742</v>
          </cell>
          <cell r="H42">
            <v>368.02541395272146</v>
          </cell>
          <cell r="I42">
            <v>6.8624343370607841</v>
          </cell>
          <cell r="J42">
            <v>33.598532828345945</v>
          </cell>
          <cell r="K42">
            <v>26.771490708973854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93.665976014324997</v>
          </cell>
          <cell r="G44">
            <v>133.26325349282286</v>
          </cell>
          <cell r="H44">
            <v>1192.8343763483551</v>
          </cell>
          <cell r="I44">
            <v>6.32331798503263</v>
          </cell>
          <cell r="J44">
            <v>38.202764806589997</v>
          </cell>
          <cell r="K44">
            <v>0</v>
          </cell>
        </row>
        <row r="45">
          <cell r="B45">
            <v>59.623108767424782</v>
          </cell>
          <cell r="C45">
            <v>0</v>
          </cell>
          <cell r="D45">
            <v>0.16960284366218581</v>
          </cell>
          <cell r="E45">
            <v>169.83412026717969</v>
          </cell>
          <cell r="F45">
            <v>358.13927810436269</v>
          </cell>
          <cell r="G45">
            <v>255.3941282749432</v>
          </cell>
          <cell r="H45">
            <v>1915.8702169183366</v>
          </cell>
          <cell r="I45">
            <v>35.724526251389506</v>
          </cell>
          <cell r="J45">
            <v>174.9075632756448</v>
          </cell>
          <cell r="K45">
            <v>139.36728216931797</v>
          </cell>
        </row>
        <row r="46">
          <cell r="G46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Nod"/>
      <sheetName val="Ram"/>
      <sheetName val="%USO"/>
      <sheetName val="Dias"/>
      <sheetName val="ENERGIA"/>
      <sheetName val="ENSA"/>
      <sheetName val="1. DatosFijos"/>
    </sheetNames>
    <sheetDataSet>
      <sheetData sheetId="0">
        <row r="1">
          <cell r="B1">
            <v>2</v>
          </cell>
          <cell r="C1" t="str">
            <v>2018-2019</v>
          </cell>
        </row>
        <row r="3">
          <cell r="B3">
            <v>51220.151770625169</v>
          </cell>
          <cell r="D3">
            <v>2349.39</v>
          </cell>
        </row>
        <row r="4">
          <cell r="B4">
            <v>43806.034477544112</v>
          </cell>
          <cell r="D4">
            <v>2079.9899999999998</v>
          </cell>
          <cell r="F4">
            <v>21.060694752159442</v>
          </cell>
        </row>
        <row r="5">
          <cell r="B5">
            <v>7414.117293081059</v>
          </cell>
          <cell r="D5">
            <v>269.39999999999998</v>
          </cell>
          <cell r="F5">
            <v>27.520851125022492</v>
          </cell>
        </row>
        <row r="7">
          <cell r="B7">
            <v>55642.054105485877</v>
          </cell>
          <cell r="C7">
            <v>1</v>
          </cell>
          <cell r="D7">
            <v>915.18000000000006</v>
          </cell>
          <cell r="E7">
            <v>1</v>
          </cell>
          <cell r="F7">
            <v>60.79902762897558</v>
          </cell>
          <cell r="G7" t="str">
            <v>(230 kV)</v>
          </cell>
        </row>
        <row r="11">
          <cell r="B11">
            <v>229.20000000000002</v>
          </cell>
          <cell r="C11">
            <v>537.79999999999995</v>
          </cell>
          <cell r="D11">
            <v>155.26999999999998</v>
          </cell>
          <cell r="E11">
            <v>375.70699999999999</v>
          </cell>
          <cell r="F11">
            <v>595.19000000000005</v>
          </cell>
          <cell r="G11">
            <v>147</v>
          </cell>
          <cell r="H11">
            <v>576.98</v>
          </cell>
          <cell r="I11">
            <v>260</v>
          </cell>
          <cell r="J11">
            <v>792.53</v>
          </cell>
          <cell r="K11">
            <v>252.17</v>
          </cell>
        </row>
        <row r="12">
          <cell r="B12">
            <v>37.08</v>
          </cell>
          <cell r="C12">
            <v>0</v>
          </cell>
          <cell r="D12">
            <v>0.1</v>
          </cell>
          <cell r="E12">
            <v>106.42</v>
          </cell>
          <cell r="F12">
            <v>224.91983529537578</v>
          </cell>
          <cell r="G12">
            <v>160.70199929453995</v>
          </cell>
          <cell r="H12">
            <v>1035.1943582030553</v>
          </cell>
          <cell r="I12">
            <v>0</v>
          </cell>
          <cell r="J12">
            <v>139.75050338355615</v>
          </cell>
          <cell r="K12">
            <v>87.95</v>
          </cell>
        </row>
      </sheetData>
      <sheetData sheetId="1">
        <row r="3">
          <cell r="A3">
            <v>6002</v>
          </cell>
        </row>
      </sheetData>
      <sheetData sheetId="2">
        <row r="2">
          <cell r="C2">
            <v>230</v>
          </cell>
        </row>
      </sheetData>
      <sheetData sheetId="3"/>
      <sheetData sheetId="4">
        <row r="3">
          <cell r="E3" t="str">
            <v xml:space="preserve"> 2.- Día Semihábil (sábado):</v>
          </cell>
        </row>
      </sheetData>
      <sheetData sheetId="5">
        <row r="2">
          <cell r="L2">
            <v>10391.438170650001</v>
          </cell>
        </row>
      </sheetData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M01"/>
      <sheetName val="M02"/>
      <sheetName val="M03"/>
      <sheetName val="M04"/>
      <sheetName val="M05"/>
      <sheetName val="M06"/>
      <sheetName val="M07"/>
      <sheetName val="M08"/>
      <sheetName val="M09"/>
      <sheetName val="M10"/>
      <sheetName val="M11"/>
      <sheetName val="M12"/>
    </sheetNames>
    <sheetDataSet>
      <sheetData sheetId="0">
        <row r="29">
          <cell r="B29">
            <v>2.2830260277075327</v>
          </cell>
        </row>
      </sheetData>
      <sheetData sheetId="1">
        <row r="13">
          <cell r="H13">
            <v>744</v>
          </cell>
          <cell r="I13">
            <v>8.493150684931508E-2</v>
          </cell>
        </row>
        <row r="21">
          <cell r="B21">
            <v>169.91155913978497</v>
          </cell>
          <cell r="C21">
            <v>225.90000000000003</v>
          </cell>
          <cell r="D21">
            <v>145.9</v>
          </cell>
          <cell r="E21">
            <v>303.23837365591396</v>
          </cell>
          <cell r="F21">
            <v>68.068346774193543</v>
          </cell>
          <cell r="G21">
            <v>0</v>
          </cell>
          <cell r="H21">
            <v>13.94758064516129</v>
          </cell>
          <cell r="I21">
            <v>45.602150537634408</v>
          </cell>
          <cell r="J21">
            <v>120.47197580645162</v>
          </cell>
          <cell r="K21">
            <v>179.91276881720427</v>
          </cell>
        </row>
        <row r="22">
          <cell r="B22">
            <v>58.406989247311834</v>
          </cell>
          <cell r="C22">
            <v>0</v>
          </cell>
          <cell r="D22">
            <v>0.11922043010752689</v>
          </cell>
          <cell r="E22">
            <v>40.494892473118277</v>
          </cell>
          <cell r="F22">
            <v>170.77137096774194</v>
          </cell>
          <cell r="G22">
            <v>72.367741935483863</v>
          </cell>
          <cell r="H22">
            <v>760.97768817204292</v>
          </cell>
          <cell r="I22">
            <v>0</v>
          </cell>
          <cell r="J22">
            <v>157.59106182795699</v>
          </cell>
          <cell r="K22">
            <v>12.196034946236557</v>
          </cell>
        </row>
        <row r="24">
          <cell r="B24">
            <v>126.41420000000001</v>
          </cell>
          <cell r="C24">
            <v>168.06960000000004</v>
          </cell>
          <cell r="D24">
            <v>108.54960000000001</v>
          </cell>
          <cell r="E24">
            <v>225.60934999999998</v>
          </cell>
          <cell r="F24">
            <v>50.642849999999989</v>
          </cell>
          <cell r="G24">
            <v>0</v>
          </cell>
          <cell r="H24">
            <v>10.377000000000001</v>
          </cell>
          <cell r="I24">
            <v>33.927999999999997</v>
          </cell>
          <cell r="J24">
            <v>89.631150000000005</v>
          </cell>
          <cell r="K24">
            <v>133.85509999999996</v>
          </cell>
        </row>
        <row r="25">
          <cell r="B25">
            <v>43.454800000000006</v>
          </cell>
          <cell r="C25">
            <v>0</v>
          </cell>
          <cell r="D25">
            <v>8.8700000000000001E-2</v>
          </cell>
          <cell r="E25">
            <v>30.1282</v>
          </cell>
          <cell r="F25">
            <v>127.05390000000001</v>
          </cell>
          <cell r="G25">
            <v>53.8416</v>
          </cell>
          <cell r="H25">
            <v>566.16739999999993</v>
          </cell>
          <cell r="I25">
            <v>0</v>
          </cell>
          <cell r="J25">
            <v>117.24775</v>
          </cell>
          <cell r="K25">
            <v>9.0738499999999984</v>
          </cell>
        </row>
        <row r="27">
          <cell r="B27">
            <v>1.6191618502848726</v>
          </cell>
          <cell r="C27">
            <v>2.00230867677646</v>
          </cell>
          <cell r="D27">
            <v>2.4370624949154842</v>
          </cell>
          <cell r="E27">
            <v>1.566940862543948</v>
          </cell>
          <cell r="F27">
            <v>0.83225321698777543</v>
          </cell>
          <cell r="G27">
            <v>0</v>
          </cell>
          <cell r="H27">
            <v>0.10037734137665646</v>
          </cell>
          <cell r="I27">
            <v>1.5433382167898702</v>
          </cell>
          <cell r="J27">
            <v>0.19638999389109804</v>
          </cell>
          <cell r="K27">
            <v>2.9273075239364243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9.832284919844278E-2</v>
          </cell>
          <cell r="F28">
            <v>0.61027113626461271</v>
          </cell>
          <cell r="G28">
            <v>0.80853037357425994</v>
          </cell>
          <cell r="H28">
            <v>0.92738805229432619</v>
          </cell>
          <cell r="I28">
            <v>0</v>
          </cell>
          <cell r="J28">
            <v>0.60789329645646384</v>
          </cell>
          <cell r="K28">
            <v>4.1782173220956641E-2</v>
          </cell>
        </row>
        <row r="30">
          <cell r="B30">
            <v>0.43291362304445291</v>
          </cell>
        </row>
        <row r="31">
          <cell r="B31">
            <v>0.33609430024729592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0.47408305628689551</v>
          </cell>
          <cell r="G33">
            <v>1.7741209275341379</v>
          </cell>
          <cell r="H33">
            <v>1.4901037219005635</v>
          </cell>
          <cell r="I33">
            <v>0</v>
          </cell>
          <cell r="J33">
            <v>0.2112678005339266</v>
          </cell>
          <cell r="K33">
            <v>0</v>
          </cell>
        </row>
        <row r="34">
          <cell r="I34">
            <v>2.0802455380492191</v>
          </cell>
        </row>
        <row r="38">
          <cell r="B38">
            <v>202.35542521701041</v>
          </cell>
          <cell r="C38">
            <v>336.52721838234896</v>
          </cell>
          <cell r="D38">
            <v>264.54215899807792</v>
          </cell>
          <cell r="E38">
            <v>350.14466717525795</v>
          </cell>
          <cell r="F38">
            <v>37.529623294743445</v>
          </cell>
          <cell r="G38">
            <v>0</v>
          </cell>
          <cell r="H38">
            <v>0.74106980020281865</v>
          </cell>
          <cell r="I38">
            <v>61.063705840228245</v>
          </cell>
          <cell r="J38">
            <v>17.825806178309911</v>
          </cell>
          <cell r="K38">
            <v>368.99977851781284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2.9623436623104733</v>
          </cell>
          <cell r="F39">
            <v>76.491031521693699</v>
          </cell>
          <cell r="G39">
            <v>42.819823557269636</v>
          </cell>
          <cell r="H39">
            <v>514.39145184357562</v>
          </cell>
          <cell r="I39">
            <v>0</v>
          </cell>
          <cell r="J39">
            <v>65.716276265206389</v>
          </cell>
          <cell r="K39">
            <v>0.36026746594090142</v>
          </cell>
        </row>
        <row r="41">
          <cell r="B41">
            <v>87.838174115719511</v>
          </cell>
          <cell r="C41">
            <v>232.82094647330675</v>
          </cell>
          <cell r="D41">
            <v>67.218498250112177</v>
          </cell>
          <cell r="E41">
            <v>131.67370884433166</v>
          </cell>
          <cell r="F41">
            <v>7.6192797655823705</v>
          </cell>
          <cell r="G41">
            <v>63.638302587534568</v>
          </cell>
          <cell r="H41">
            <v>249.78250222418848</v>
          </cell>
          <cell r="I41">
            <v>112.55754199155776</v>
          </cell>
          <cell r="J41">
            <v>343.09703367142026</v>
          </cell>
          <cell r="K41">
            <v>109.16782832311968</v>
          </cell>
        </row>
        <row r="42">
          <cell r="B42">
            <v>12.462376653169732</v>
          </cell>
          <cell r="C42">
            <v>0</v>
          </cell>
          <cell r="D42">
            <v>3.3609430024729596E-2</v>
          </cell>
          <cell r="E42">
            <v>35.767155432317239</v>
          </cell>
          <cell r="F42">
            <v>75.594274655336378</v>
          </cell>
          <cell r="G42">
            <v>54.011026001239856</v>
          </cell>
          <cell r="H42">
            <v>347.9229234402045</v>
          </cell>
          <cell r="I42">
            <v>0</v>
          </cell>
          <cell r="J42">
            <v>46.969347643903667</v>
          </cell>
          <cell r="K42">
            <v>29.559493706749684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59.364037782466575</v>
          </cell>
          <cell r="G44">
            <v>93.899926497068861</v>
          </cell>
          <cell r="H44">
            <v>821.90912541243006</v>
          </cell>
          <cell r="I44">
            <v>0</v>
          </cell>
          <cell r="J44">
            <v>22.547648793338269</v>
          </cell>
          <cell r="K44">
            <v>0</v>
          </cell>
        </row>
        <row r="45">
          <cell r="B45">
            <v>77.135504550865051</v>
          </cell>
          <cell r="C45">
            <v>0</v>
          </cell>
          <cell r="D45">
            <v>0.20802455380492194</v>
          </cell>
          <cell r="E45">
            <v>221.37973015919798</v>
          </cell>
          <cell r="F45">
            <v>467.88848379197077</v>
          </cell>
          <cell r="G45">
            <v>334.2996169880555</v>
          </cell>
          <cell r="H45">
            <v>2153.4584446656318</v>
          </cell>
          <cell r="I45">
            <v>0</v>
          </cell>
          <cell r="J45">
            <v>290.71536110377502</v>
          </cell>
          <cell r="K45">
            <v>182.95759507142884</v>
          </cell>
        </row>
        <row r="46">
          <cell r="G46">
            <v>0</v>
          </cell>
        </row>
        <row r="51">
          <cell r="B51">
            <v>1.6007333449644929</v>
          </cell>
          <cell r="C51">
            <v>2.00230867677646</v>
          </cell>
          <cell r="D51">
            <v>2.4370624949154847</v>
          </cell>
          <cell r="E51">
            <v>1.5519953724225435</v>
          </cell>
          <cell r="F51">
            <v>0.74106459835383387</v>
          </cell>
          <cell r="G51">
            <v>0</v>
          </cell>
          <cell r="H51">
            <v>7.1414647798286462E-2</v>
          </cell>
          <cell r="I51">
            <v>1.7998026951258033</v>
          </cell>
          <cell r="J51">
            <v>0.1988795879368937</v>
          </cell>
          <cell r="K51">
            <v>2.7567106409678295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9.8324614889388456E-2</v>
          </cell>
          <cell r="F52">
            <v>1.069271146372998</v>
          </cell>
          <cell r="G52">
            <v>2.5392958243131427</v>
          </cell>
          <cell r="H52">
            <v>2.3602570145437656</v>
          </cell>
          <cell r="I52">
            <v>0</v>
          </cell>
          <cell r="J52">
            <v>0.75279845505388943</v>
          </cell>
          <cell r="K52">
            <v>3.9703925670018951E-2</v>
          </cell>
        </row>
      </sheetData>
      <sheetData sheetId="2">
        <row r="13">
          <cell r="H13">
            <v>744</v>
          </cell>
          <cell r="I13">
            <v>8.4931506849315067E-2</v>
          </cell>
        </row>
        <row r="21">
          <cell r="B21">
            <v>171.1706989247312</v>
          </cell>
          <cell r="C21">
            <v>225.9</v>
          </cell>
          <cell r="D21">
            <v>145.9</v>
          </cell>
          <cell r="E21">
            <v>303.20725806451617</v>
          </cell>
          <cell r="F21">
            <v>67.995631720430111</v>
          </cell>
          <cell r="G21">
            <v>0</v>
          </cell>
          <cell r="H21">
            <v>14.300537634408602</v>
          </cell>
          <cell r="I21">
            <v>47.259408602150536</v>
          </cell>
          <cell r="J21">
            <v>120.74973118279568</v>
          </cell>
          <cell r="K21">
            <v>181.58655913978492</v>
          </cell>
        </row>
        <row r="22">
          <cell r="B22">
            <v>58.498588709677428</v>
          </cell>
          <cell r="C22">
            <v>0</v>
          </cell>
          <cell r="D22">
            <v>0.11995967741935484</v>
          </cell>
          <cell r="E22">
            <v>40.666935483870972</v>
          </cell>
          <cell r="F22">
            <v>171.60228494623658</v>
          </cell>
          <cell r="G22">
            <v>72.667943548387086</v>
          </cell>
          <cell r="H22">
            <v>763.93508064516118</v>
          </cell>
          <cell r="I22">
            <v>0</v>
          </cell>
          <cell r="J22">
            <v>158.30483870967743</v>
          </cell>
          <cell r="K22">
            <v>12.245295698924732</v>
          </cell>
        </row>
        <row r="24">
          <cell r="B24">
            <v>127.35100000000001</v>
          </cell>
          <cell r="C24">
            <v>168.06960000000001</v>
          </cell>
          <cell r="D24">
            <v>108.54960000000001</v>
          </cell>
          <cell r="E24">
            <v>225.58620000000002</v>
          </cell>
          <cell r="F24">
            <v>50.588749999999997</v>
          </cell>
          <cell r="G24">
            <v>0</v>
          </cell>
          <cell r="H24">
            <v>10.6396</v>
          </cell>
          <cell r="I24">
            <v>35.161000000000001</v>
          </cell>
          <cell r="J24">
            <v>89.837799999999987</v>
          </cell>
          <cell r="K24">
            <v>135.10040000000001</v>
          </cell>
        </row>
        <row r="25">
          <cell r="B25">
            <v>43.522950000000002</v>
          </cell>
          <cell r="C25">
            <v>0</v>
          </cell>
          <cell r="D25">
            <v>8.9249999999999996E-2</v>
          </cell>
          <cell r="E25">
            <v>30.2562</v>
          </cell>
          <cell r="F25">
            <v>127.6721</v>
          </cell>
          <cell r="G25">
            <v>54.064949999999996</v>
          </cell>
          <cell r="H25">
            <v>568.3676999999999</v>
          </cell>
          <cell r="I25">
            <v>0</v>
          </cell>
          <cell r="J25">
            <v>117.7788</v>
          </cell>
          <cell r="K25">
            <v>9.1105</v>
          </cell>
        </row>
        <row r="27">
          <cell r="B27">
            <v>1.6167632399365222</v>
          </cell>
          <cell r="C27">
            <v>1.9917767449977826</v>
          </cell>
          <cell r="D27">
            <v>2.4266958425674208</v>
          </cell>
          <cell r="E27">
            <v>1.5553893223213882</v>
          </cell>
          <cell r="F27">
            <v>0.82064861189857641</v>
          </cell>
          <cell r="G27">
            <v>0</v>
          </cell>
          <cell r="H27">
            <v>0.10070638485036537</v>
          </cell>
          <cell r="I27">
            <v>1.6237051525689514</v>
          </cell>
          <cell r="J27">
            <v>0.19533629634894617</v>
          </cell>
          <cell r="K27">
            <v>2.9034702499605394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9.8321378243455021E-2</v>
          </cell>
          <cell r="F28">
            <v>0.60923187841158355</v>
          </cell>
          <cell r="G28">
            <v>0.80606440928876111</v>
          </cell>
          <cell r="H28">
            <v>0.9249255285572523</v>
          </cell>
          <cell r="I28">
            <v>0</v>
          </cell>
          <cell r="J28">
            <v>0.5923814957257868</v>
          </cell>
          <cell r="K28">
            <v>4.1088192373358284E-2</v>
          </cell>
        </row>
        <row r="30">
          <cell r="B30">
            <v>0.43291362304445291</v>
          </cell>
        </row>
        <row r="31">
          <cell r="B31">
            <v>0.33609430024729597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0.4735169769692939</v>
          </cell>
          <cell r="G33">
            <v>1.7693291155931117</v>
          </cell>
          <cell r="H33">
            <v>1.4829240404872315</v>
          </cell>
          <cell r="I33">
            <v>0</v>
          </cell>
          <cell r="J33">
            <v>0.20749603586619078</v>
          </cell>
          <cell r="K33">
            <v>0</v>
          </cell>
        </row>
        <row r="34">
          <cell r="I34">
            <v>2.0802455380492195</v>
          </cell>
        </row>
        <row r="38">
          <cell r="B38">
            <v>203.72350706405248</v>
          </cell>
          <cell r="C38">
            <v>334.7571208210793</v>
          </cell>
          <cell r="D38">
            <v>263.41686303235656</v>
          </cell>
          <cell r="E38">
            <v>347.63574452138829</v>
          </cell>
          <cell r="F38">
            <v>36.908281912948368</v>
          </cell>
          <cell r="G38">
            <v>0</v>
          </cell>
          <cell r="H38">
            <v>0.77000077102807019</v>
          </cell>
          <cell r="I38">
            <v>64.128454239577877</v>
          </cell>
          <cell r="J38">
            <v>17.784619707563003</v>
          </cell>
          <cell r="K38">
            <v>370.60486133399866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2.9748945919165823</v>
          </cell>
          <cell r="F39">
            <v>76.754171451935619</v>
          </cell>
          <cell r="G39">
            <v>42.890147294312982</v>
          </cell>
          <cell r="H39">
            <v>515.28301147825709</v>
          </cell>
          <cell r="I39">
            <v>0</v>
          </cell>
          <cell r="J39">
            <v>64.482475984109271</v>
          </cell>
          <cell r="K39">
            <v>0.35649351546527291</v>
          </cell>
        </row>
        <row r="41">
          <cell r="B41">
            <v>87.838174115719511</v>
          </cell>
          <cell r="C41">
            <v>232.82094647330675</v>
          </cell>
          <cell r="D41">
            <v>67.218498250112205</v>
          </cell>
          <cell r="E41">
            <v>131.67370884433166</v>
          </cell>
          <cell r="F41">
            <v>7.6192797655823705</v>
          </cell>
          <cell r="G41">
            <v>63.638302587534575</v>
          </cell>
          <cell r="H41">
            <v>249.78250222418845</v>
          </cell>
          <cell r="I41">
            <v>112.55754199155774</v>
          </cell>
          <cell r="J41">
            <v>343.09703367142021</v>
          </cell>
          <cell r="K41">
            <v>109.16782832311968</v>
          </cell>
        </row>
        <row r="42">
          <cell r="B42">
            <v>12.462376653169732</v>
          </cell>
          <cell r="C42">
            <v>0</v>
          </cell>
          <cell r="D42">
            <v>3.3609430024729596E-2</v>
          </cell>
          <cell r="E42">
            <v>35.767155432317239</v>
          </cell>
          <cell r="F42">
            <v>75.594274655336392</v>
          </cell>
          <cell r="G42">
            <v>54.011026001239848</v>
          </cell>
          <cell r="H42">
            <v>347.92292344020456</v>
          </cell>
          <cell r="I42">
            <v>0</v>
          </cell>
          <cell r="J42">
            <v>46.969347643903667</v>
          </cell>
          <cell r="K42">
            <v>29.559493706749677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59.587298398034882</v>
          </cell>
          <cell r="G44">
            <v>94.079954511313673</v>
          </cell>
          <cell r="H44">
            <v>821.75314278847998</v>
          </cell>
          <cell r="I44">
            <v>0</v>
          </cell>
          <cell r="J44">
            <v>22.300342787475355</v>
          </cell>
          <cell r="K44">
            <v>0</v>
          </cell>
        </row>
        <row r="45">
          <cell r="B45">
            <v>77.135504550865051</v>
          </cell>
          <cell r="C45">
            <v>0</v>
          </cell>
          <cell r="D45">
            <v>0.20802455380492194</v>
          </cell>
          <cell r="E45">
            <v>221.37973015919798</v>
          </cell>
          <cell r="F45">
            <v>467.88848379197077</v>
          </cell>
          <cell r="G45">
            <v>334.29961698805556</v>
          </cell>
          <cell r="H45">
            <v>2153.4584446656309</v>
          </cell>
          <cell r="I45">
            <v>0</v>
          </cell>
          <cell r="J45">
            <v>290.71536110377497</v>
          </cell>
          <cell r="K45">
            <v>182.95759507142884</v>
          </cell>
        </row>
        <row r="46">
          <cell r="G46">
            <v>0</v>
          </cell>
        </row>
        <row r="51">
          <cell r="B51">
            <v>1.5997008823177867</v>
          </cell>
          <cell r="C51">
            <v>1.9917767449977823</v>
          </cell>
          <cell r="D51">
            <v>2.4266958425674212</v>
          </cell>
          <cell r="E51">
            <v>1.5410328491786653</v>
          </cell>
          <cell r="F51">
            <v>0.72957489388348928</v>
          </cell>
          <cell r="G51">
            <v>0</v>
          </cell>
          <cell r="H51">
            <v>7.2371214240015622E-2</v>
          </cell>
          <cell r="I51">
            <v>1.8238518312783447</v>
          </cell>
          <cell r="J51">
            <v>0.19796366014709849</v>
          </cell>
          <cell r="K51">
            <v>2.7431810811366852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9.8323470624750706E-2</v>
          </cell>
          <cell r="F52">
            <v>1.0679034013693713</v>
          </cell>
          <cell r="G52">
            <v>2.5334362060008688</v>
          </cell>
          <cell r="H52">
            <v>2.3524140345532252</v>
          </cell>
          <cell r="I52">
            <v>0</v>
          </cell>
          <cell r="J52">
            <v>0.73682885860260616</v>
          </cell>
          <cell r="K52">
            <v>3.9129961633859053E-2</v>
          </cell>
        </row>
      </sheetData>
      <sheetData sheetId="3">
        <row r="13">
          <cell r="H13">
            <v>720</v>
          </cell>
          <cell r="I13">
            <v>8.2191780821917804E-2</v>
          </cell>
        </row>
        <row r="21">
          <cell r="B21">
            <v>168.83611111111111</v>
          </cell>
          <cell r="C21">
            <v>225.9</v>
          </cell>
          <cell r="D21">
            <v>145.9</v>
          </cell>
          <cell r="E21">
            <v>302.09965277777781</v>
          </cell>
          <cell r="F21">
            <v>68.155555555555551</v>
          </cell>
          <cell r="G21">
            <v>0</v>
          </cell>
          <cell r="H21">
            <v>13.681944444444444</v>
          </cell>
          <cell r="I21">
            <v>45.173611111111114</v>
          </cell>
          <cell r="J21">
            <v>119.14270833333333</v>
          </cell>
          <cell r="K21">
            <v>177.60208333333333</v>
          </cell>
        </row>
        <row r="22">
          <cell r="B22">
            <v>57.978819444444447</v>
          </cell>
          <cell r="C22">
            <v>0</v>
          </cell>
          <cell r="D22">
            <v>0.11909722222222222</v>
          </cell>
          <cell r="E22">
            <v>40.291666666666664</v>
          </cell>
          <cell r="F22">
            <v>169.76666666666668</v>
          </cell>
          <cell r="G22">
            <v>72.001041666666666</v>
          </cell>
          <cell r="H22">
            <v>757.28263888888887</v>
          </cell>
          <cell r="I22">
            <v>0</v>
          </cell>
          <cell r="J22">
            <v>156.88159722222221</v>
          </cell>
          <cell r="K22">
            <v>12.13298611111111</v>
          </cell>
        </row>
        <row r="24">
          <cell r="B24">
            <v>121.562</v>
          </cell>
          <cell r="C24">
            <v>162.648</v>
          </cell>
          <cell r="D24">
            <v>105.048</v>
          </cell>
          <cell r="E24">
            <v>217.51175000000001</v>
          </cell>
          <cell r="F24">
            <v>49.072000000000003</v>
          </cell>
          <cell r="G24">
            <v>0</v>
          </cell>
          <cell r="H24">
            <v>9.8510000000000009</v>
          </cell>
          <cell r="I24">
            <v>32.524999999999999</v>
          </cell>
          <cell r="J24">
            <v>85.782749999999993</v>
          </cell>
          <cell r="K24">
            <v>127.87350000000001</v>
          </cell>
        </row>
        <row r="25">
          <cell r="B25">
            <v>41.744750000000003</v>
          </cell>
          <cell r="C25">
            <v>0</v>
          </cell>
          <cell r="D25">
            <v>8.5750000000000007E-2</v>
          </cell>
          <cell r="E25">
            <v>29.01</v>
          </cell>
          <cell r="F25">
            <v>122.232</v>
          </cell>
          <cell r="G25">
            <v>51.84075</v>
          </cell>
          <cell r="H25">
            <v>545.24350000000004</v>
          </cell>
          <cell r="I25">
            <v>0</v>
          </cell>
          <cell r="J25">
            <v>112.95475</v>
          </cell>
          <cell r="K25">
            <v>8.7357499999999995</v>
          </cell>
        </row>
        <row r="27">
          <cell r="B27">
            <v>1.6273239275553923</v>
          </cell>
          <cell r="C27">
            <v>2.0100124763792651</v>
          </cell>
          <cell r="D27">
            <v>2.4451994396095813</v>
          </cell>
          <cell r="E27">
            <v>1.5727666026878868</v>
          </cell>
          <cell r="F27">
            <v>0.83270078752126564</v>
          </cell>
          <cell r="G27">
            <v>0</v>
          </cell>
          <cell r="H27">
            <v>0.10159058186044836</v>
          </cell>
          <cell r="I27">
            <v>1.5630468858852504</v>
          </cell>
          <cell r="J27">
            <v>0.19622856148867981</v>
          </cell>
          <cell r="K27">
            <v>2.9478912711849068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9.832285137735973E-2</v>
          </cell>
          <cell r="F28">
            <v>0.61219209000945596</v>
          </cell>
          <cell r="G28">
            <v>0.81189742001950727</v>
          </cell>
          <cell r="H28">
            <v>0.93217589051357774</v>
          </cell>
          <cell r="I28">
            <v>0</v>
          </cell>
          <cell r="J28">
            <v>0.60898044254179662</v>
          </cell>
          <cell r="K28">
            <v>4.2345889648678255E-2</v>
          </cell>
        </row>
        <row r="30">
          <cell r="B30">
            <v>0.41894866746237369</v>
          </cell>
        </row>
        <row r="31">
          <cell r="B31">
            <v>0.32525254862641551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0.47536592609757194</v>
          </cell>
          <cell r="G33">
            <v>1.7810134552715002</v>
          </cell>
          <cell r="H33">
            <v>1.4965270186255875</v>
          </cell>
          <cell r="I33">
            <v>0</v>
          </cell>
          <cell r="J33">
            <v>0.21480207380210359</v>
          </cell>
          <cell r="K33">
            <v>0</v>
          </cell>
        </row>
        <row r="34">
          <cell r="I34">
            <v>2.0131408432734381</v>
          </cell>
        </row>
        <row r="38">
          <cell r="B38">
            <v>195.52950025379829</v>
          </cell>
          <cell r="C38">
            <v>326.92450925813461</v>
          </cell>
          <cell r="D38">
            <v>256.86331073210738</v>
          </cell>
          <cell r="E38">
            <v>338.84771863591914</v>
          </cell>
          <cell r="F38">
            <v>36.461484907894352</v>
          </cell>
          <cell r="G38">
            <v>0</v>
          </cell>
          <cell r="H38">
            <v>0.72245705965140583</v>
          </cell>
          <cell r="I38">
            <v>59.691662217502454</v>
          </cell>
          <cell r="J38">
            <v>17.025468593101316</v>
          </cell>
          <cell r="K38">
            <v>354.7688432489806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2.8523940763449649</v>
          </cell>
          <cell r="F39">
            <v>73.838744132377215</v>
          </cell>
          <cell r="G39">
            <v>41.400235071029535</v>
          </cell>
          <cell r="H39">
            <v>498.01651424951501</v>
          </cell>
          <cell r="I39">
            <v>0</v>
          </cell>
          <cell r="J39">
            <v>63.612555712007115</v>
          </cell>
          <cell r="K39">
            <v>0.35168029033578085</v>
          </cell>
        </row>
        <row r="41">
          <cell r="B41">
            <v>85.004684628115641</v>
          </cell>
          <cell r="C41">
            <v>225.31059336126455</v>
          </cell>
          <cell r="D41">
            <v>65.05015959688275</v>
          </cell>
          <cell r="E41">
            <v>127.42616984935322</v>
          </cell>
          <cell r="F41">
            <v>7.3734965473377754</v>
          </cell>
          <cell r="G41">
            <v>61.585454116968933</v>
          </cell>
          <cell r="H41">
            <v>241.72500215244042</v>
          </cell>
          <cell r="I41">
            <v>108.92665354021713</v>
          </cell>
          <cell r="J41">
            <v>332.02938742395503</v>
          </cell>
          <cell r="K41">
            <v>105.64628547398675</v>
          </cell>
        </row>
        <row r="42">
          <cell r="B42">
            <v>12.060364503067484</v>
          </cell>
          <cell r="C42">
            <v>0</v>
          </cell>
          <cell r="D42">
            <v>3.2525254862641545E-2</v>
          </cell>
          <cell r="E42">
            <v>34.613376224823135</v>
          </cell>
          <cell r="F42">
            <v>73.155749666454568</v>
          </cell>
          <cell r="G42">
            <v>52.268734839909541</v>
          </cell>
          <cell r="H42">
            <v>336.69960332923023</v>
          </cell>
          <cell r="I42">
            <v>0</v>
          </cell>
          <cell r="J42">
            <v>45.45420739732613</v>
          </cell>
          <cell r="K42">
            <v>28.605961651693242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57.286312289130692</v>
          </cell>
          <cell r="G44">
            <v>90.761222466136132</v>
          </cell>
          <cell r="H44">
            <v>795.29413797630855</v>
          </cell>
          <cell r="I44">
            <v>0</v>
          </cell>
          <cell r="J44">
            <v>22.194525802589737</v>
          </cell>
          <cell r="K44">
            <v>0</v>
          </cell>
        </row>
        <row r="45">
          <cell r="B45">
            <v>74.647262468579072</v>
          </cell>
          <cell r="C45">
            <v>0</v>
          </cell>
          <cell r="D45">
            <v>0.2013140843273438</v>
          </cell>
          <cell r="E45">
            <v>214.23844854115933</v>
          </cell>
          <cell r="F45">
            <v>452.79530689545561</v>
          </cell>
          <cell r="G45">
            <v>323.51575837553759</v>
          </cell>
          <cell r="H45">
            <v>2083.9920432248041</v>
          </cell>
          <cell r="I45">
            <v>0</v>
          </cell>
          <cell r="J45">
            <v>281.33744622945972</v>
          </cell>
          <cell r="K45">
            <v>177.05573716589885</v>
          </cell>
        </row>
        <row r="46">
          <cell r="G46">
            <v>0</v>
          </cell>
        </row>
        <row r="51">
          <cell r="B51">
            <v>1.608475512526927</v>
          </cell>
          <cell r="C51">
            <v>2.0100124763792646</v>
          </cell>
          <cell r="D51">
            <v>2.4451994396095822</v>
          </cell>
          <cell r="E51">
            <v>1.5578363864753013</v>
          </cell>
          <cell r="F51">
            <v>0.74302015218239215</v>
          </cell>
          <cell r="G51">
            <v>0</v>
          </cell>
          <cell r="H51">
            <v>7.3338448853051033E-2</v>
          </cell>
          <cell r="I51">
            <v>1.8352547953113745</v>
          </cell>
          <cell r="J51">
            <v>0.19847193745946962</v>
          </cell>
          <cell r="K51">
            <v>2.7743734491429466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9.8324511421749902E-2</v>
          </cell>
          <cell r="F52">
            <v>1.0727555502774062</v>
          </cell>
          <cell r="G52">
            <v>2.5493739488175935</v>
          </cell>
          <cell r="H52">
            <v>2.3719872904964912</v>
          </cell>
          <cell r="I52">
            <v>0</v>
          </cell>
          <cell r="J52">
            <v>0.75965890336260189</v>
          </cell>
          <cell r="K52">
            <v>4.0257595551129656E-2</v>
          </cell>
        </row>
      </sheetData>
      <sheetData sheetId="4">
        <row r="13">
          <cell r="H13">
            <v>744</v>
          </cell>
          <cell r="I13">
            <v>8.4931506849315067E-2</v>
          </cell>
        </row>
        <row r="21">
          <cell r="B21">
            <v>171.8198924731183</v>
          </cell>
          <cell r="C21">
            <v>225.90000000000003</v>
          </cell>
          <cell r="D21">
            <v>145.9</v>
          </cell>
          <cell r="E21">
            <v>304.06518817204301</v>
          </cell>
          <cell r="F21">
            <v>67.939314516129031</v>
          </cell>
          <cell r="G21">
            <v>0</v>
          </cell>
          <cell r="H21">
            <v>14.455645161290322</v>
          </cell>
          <cell r="I21">
            <v>47.373655913978496</v>
          </cell>
          <cell r="J21">
            <v>121.71196236559139</v>
          </cell>
          <cell r="K21">
            <v>183.11034946236555</v>
          </cell>
        </row>
        <row r="22">
          <cell r="B22">
            <v>58.808266129032255</v>
          </cell>
          <cell r="C22">
            <v>0</v>
          </cell>
          <cell r="D22">
            <v>0.11995967741935482</v>
          </cell>
          <cell r="E22">
            <v>40.797849462365598</v>
          </cell>
          <cell r="F22">
            <v>172.25194892473118</v>
          </cell>
          <cell r="G22">
            <v>72.905443548387098</v>
          </cell>
          <cell r="H22">
            <v>766.33669354838696</v>
          </cell>
          <cell r="I22">
            <v>0</v>
          </cell>
          <cell r="J22">
            <v>158.74771505376344</v>
          </cell>
          <cell r="K22">
            <v>12.286424731182795</v>
          </cell>
        </row>
        <row r="24">
          <cell r="B24">
            <v>127.83400000000002</v>
          </cell>
          <cell r="C24">
            <v>168.06960000000004</v>
          </cell>
          <cell r="D24">
            <v>108.54960000000001</v>
          </cell>
          <cell r="E24">
            <v>226.22450000000001</v>
          </cell>
          <cell r="F24">
            <v>50.546849999999999</v>
          </cell>
          <cell r="G24">
            <v>0</v>
          </cell>
          <cell r="H24">
            <v>10.755000000000001</v>
          </cell>
          <cell r="I24">
            <v>35.246000000000002</v>
          </cell>
          <cell r="J24">
            <v>90.553699999999992</v>
          </cell>
          <cell r="K24">
            <v>136.23409999999998</v>
          </cell>
        </row>
        <row r="25">
          <cell r="B25">
            <v>43.753349999999998</v>
          </cell>
          <cell r="C25">
            <v>0</v>
          </cell>
          <cell r="D25">
            <v>8.9249999999999982E-2</v>
          </cell>
          <cell r="E25">
            <v>30.353600000000007</v>
          </cell>
          <cell r="F25">
            <v>128.15545</v>
          </cell>
          <cell r="G25">
            <v>54.24165</v>
          </cell>
          <cell r="H25">
            <v>570.15449999999987</v>
          </cell>
          <cell r="I25">
            <v>0</v>
          </cell>
          <cell r="J25">
            <v>118.1083</v>
          </cell>
          <cell r="K25">
            <v>9.141099999999998</v>
          </cell>
        </row>
        <row r="27">
          <cell r="B27">
            <v>1.6109415082771761</v>
          </cell>
          <cell r="C27">
            <v>1.9873153867680133</v>
          </cell>
          <cell r="D27">
            <v>2.4218889655903562</v>
          </cell>
          <cell r="E27">
            <v>1.5524639597412537</v>
          </cell>
          <cell r="F27">
            <v>0.82176350963460842</v>
          </cell>
          <cell r="G27">
            <v>0</v>
          </cell>
          <cell r="H27">
            <v>9.9755324053307809E-2</v>
          </cell>
          <cell r="I27">
            <v>1.5988777837750312</v>
          </cell>
          <cell r="J27">
            <v>0.19558908284352886</v>
          </cell>
          <cell r="K27">
            <v>2.8910120987711627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9.8321560478640782E-2</v>
          </cell>
          <cell r="F28">
            <v>0.60792107033457976</v>
          </cell>
          <cell r="G28">
            <v>0.80384736999051298</v>
          </cell>
          <cell r="H28">
            <v>0.92164246535994798</v>
          </cell>
          <cell r="I28">
            <v>0</v>
          </cell>
          <cell r="J28">
            <v>0.59350511125312178</v>
          </cell>
          <cell r="K28">
            <v>4.0752152658516873E-2</v>
          </cell>
        </row>
        <row r="30">
          <cell r="B30">
            <v>0.4329136230444528</v>
          </cell>
        </row>
        <row r="31">
          <cell r="B31">
            <v>0.33609430024729592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0.47262558452598685</v>
          </cell>
          <cell r="G33">
            <v>1.7647586962827182</v>
          </cell>
          <cell r="H33">
            <v>1.47900402812013</v>
          </cell>
          <cell r="I33">
            <v>0</v>
          </cell>
          <cell r="J33">
            <v>0.20531680149852502</v>
          </cell>
          <cell r="K33">
            <v>0</v>
          </cell>
        </row>
        <row r="34">
          <cell r="I34">
            <v>2.0802455380492195</v>
          </cell>
        </row>
        <row r="38">
          <cell r="B38">
            <v>203.78370304923632</v>
          </cell>
          <cell r="C38">
            <v>334.00730212794531</v>
          </cell>
          <cell r="D38">
            <v>262.89507845924692</v>
          </cell>
          <cell r="E38">
            <v>347.95087829172815</v>
          </cell>
          <cell r="F38">
            <v>36.875516253112217</v>
          </cell>
          <cell r="G38">
            <v>0</v>
          </cell>
          <cell r="H38">
            <v>0.76228252859718804</v>
          </cell>
          <cell r="I38">
            <v>63.282101851265956</v>
          </cell>
          <cell r="J38">
            <v>17.96438449048528</v>
          </cell>
          <cell r="K38">
            <v>372.20820635237516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2.9844780632813261</v>
          </cell>
          <cell r="F39">
            <v>76.864525899333316</v>
          </cell>
          <cell r="G39">
            <v>42.911042315086902</v>
          </cell>
          <cell r="H39">
            <v>515.00235686322935</v>
          </cell>
          <cell r="I39">
            <v>0</v>
          </cell>
          <cell r="J39">
            <v>64.624177541345659</v>
          </cell>
          <cell r="K39">
            <v>0.35461363372017241</v>
          </cell>
        </row>
        <row r="41">
          <cell r="B41">
            <v>87.838174115719497</v>
          </cell>
          <cell r="C41">
            <v>232.82094647330672</v>
          </cell>
          <cell r="D41">
            <v>67.218498250112191</v>
          </cell>
          <cell r="E41">
            <v>131.67370884433163</v>
          </cell>
          <cell r="F41">
            <v>7.6192797655823696</v>
          </cell>
          <cell r="G41">
            <v>63.638302587534575</v>
          </cell>
          <cell r="H41">
            <v>249.78250222418842</v>
          </cell>
          <cell r="I41">
            <v>112.55754199155774</v>
          </cell>
          <cell r="J41">
            <v>343.09703367142021</v>
          </cell>
          <cell r="K41">
            <v>109.16782832311969</v>
          </cell>
        </row>
        <row r="42">
          <cell r="B42">
            <v>12.462376653169732</v>
          </cell>
          <cell r="C42">
            <v>0</v>
          </cell>
          <cell r="D42">
            <v>3.3609430024729589E-2</v>
          </cell>
          <cell r="E42">
            <v>35.767155432317239</v>
          </cell>
          <cell r="F42">
            <v>75.594274655336392</v>
          </cell>
          <cell r="G42">
            <v>54.011026001239841</v>
          </cell>
          <cell r="H42">
            <v>347.92292344020456</v>
          </cell>
          <cell r="I42">
            <v>0</v>
          </cell>
          <cell r="J42">
            <v>46.969347643903674</v>
          </cell>
          <cell r="K42">
            <v>29.559493706749684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59.685527133862479</v>
          </cell>
          <cell r="G44">
            <v>94.142448471079234</v>
          </cell>
          <cell r="H44">
            <v>821.85152774415735</v>
          </cell>
          <cell r="I44">
            <v>0</v>
          </cell>
          <cell r="J44">
            <v>22.041235136204879</v>
          </cell>
          <cell r="K44">
            <v>0</v>
          </cell>
        </row>
        <row r="45">
          <cell r="B45">
            <v>77.135504550865051</v>
          </cell>
          <cell r="C45">
            <v>0</v>
          </cell>
          <cell r="D45">
            <v>0.20802455380492194</v>
          </cell>
          <cell r="E45">
            <v>221.37973015919795</v>
          </cell>
          <cell r="F45">
            <v>467.88848379197077</v>
          </cell>
          <cell r="G45">
            <v>334.29961698805562</v>
          </cell>
          <cell r="H45">
            <v>2153.4584446656313</v>
          </cell>
          <cell r="I45">
            <v>0</v>
          </cell>
          <cell r="J45">
            <v>290.71536110377497</v>
          </cell>
          <cell r="K45">
            <v>182.95759507142884</v>
          </cell>
        </row>
        <row r="46">
          <cell r="G46">
            <v>0</v>
          </cell>
        </row>
        <row r="51">
          <cell r="B51">
            <v>1.5941275642570545</v>
          </cell>
          <cell r="C51">
            <v>1.9873153867680129</v>
          </cell>
          <cell r="D51">
            <v>2.4218889655903557</v>
          </cell>
          <cell r="E51">
            <v>1.5380777868521232</v>
          </cell>
          <cell r="F51">
            <v>0.72953143970617784</v>
          </cell>
          <cell r="G51">
            <v>0</v>
          </cell>
          <cell r="H51">
            <v>7.0877036596670204E-2</v>
          </cell>
          <cell r="I51">
            <v>1.7954406698991645</v>
          </cell>
          <cell r="J51">
            <v>0.19838377107158825</v>
          </cell>
          <cell r="K51">
            <v>2.7321221805140943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9.8323693508556659E-2</v>
          </cell>
          <cell r="F52">
            <v>1.0655032855270361</v>
          </cell>
          <cell r="G52">
            <v>2.5267205327670923</v>
          </cell>
          <cell r="H52">
            <v>2.3447221491848032</v>
          </cell>
          <cell r="I52">
            <v>0</v>
          </cell>
          <cell r="J52">
            <v>0.73377918975677858</v>
          </cell>
          <cell r="K52">
            <v>3.8793321779673394E-2</v>
          </cell>
        </row>
      </sheetData>
      <sheetData sheetId="5">
        <row r="13">
          <cell r="H13">
            <v>720</v>
          </cell>
          <cell r="I13">
            <v>8.2191780821917804E-2</v>
          </cell>
        </row>
        <row r="21">
          <cell r="B21">
            <v>165.56305555555556</v>
          </cell>
          <cell r="C21">
            <v>225.9</v>
          </cell>
          <cell r="D21">
            <v>145.9</v>
          </cell>
          <cell r="E21">
            <v>301.27743055555555</v>
          </cell>
          <cell r="F21">
            <v>68.364027777777764</v>
          </cell>
          <cell r="G21">
            <v>0</v>
          </cell>
          <cell r="H21">
            <v>12.792222222222223</v>
          </cell>
          <cell r="I21">
            <v>41.630555555555553</v>
          </cell>
          <cell r="J21">
            <v>117.574375</v>
          </cell>
          <cell r="K21">
            <v>172.56833333333336</v>
          </cell>
        </row>
        <row r="22">
          <cell r="B22">
            <v>57.469513888888891</v>
          </cell>
          <cell r="C22">
            <v>0</v>
          </cell>
          <cell r="D22">
            <v>0.11756944444444443</v>
          </cell>
          <cell r="E22">
            <v>39.80083333333333</v>
          </cell>
          <cell r="F22">
            <v>167.37812499999998</v>
          </cell>
          <cell r="G22">
            <v>71.135208333333352</v>
          </cell>
          <cell r="H22">
            <v>748.68902777777771</v>
          </cell>
          <cell r="I22">
            <v>0</v>
          </cell>
          <cell r="J22">
            <v>154.94881944444444</v>
          </cell>
          <cell r="K22">
            <v>11.988680555555554</v>
          </cell>
        </row>
        <row r="24">
          <cell r="B24">
            <v>119.20540000000001</v>
          </cell>
          <cell r="C24">
            <v>162.648</v>
          </cell>
          <cell r="D24">
            <v>105.048</v>
          </cell>
          <cell r="E24">
            <v>216.91974999999999</v>
          </cell>
          <cell r="F24">
            <v>49.22209999999999</v>
          </cell>
          <cell r="G24">
            <v>0</v>
          </cell>
          <cell r="H24">
            <v>9.2104000000000017</v>
          </cell>
          <cell r="I24">
            <v>29.974</v>
          </cell>
          <cell r="J24">
            <v>84.65355000000001</v>
          </cell>
          <cell r="K24">
            <v>124.24920000000002</v>
          </cell>
        </row>
        <row r="25">
          <cell r="B25">
            <v>41.378050000000002</v>
          </cell>
          <cell r="C25">
            <v>0</v>
          </cell>
          <cell r="D25">
            <v>8.4649999999999989E-2</v>
          </cell>
          <cell r="E25">
            <v>28.656599999999997</v>
          </cell>
          <cell r="F25">
            <v>120.51224999999998</v>
          </cell>
          <cell r="G25">
            <v>51.21735000000001</v>
          </cell>
          <cell r="H25">
            <v>539.05610000000001</v>
          </cell>
          <cell r="I25">
            <v>0</v>
          </cell>
          <cell r="J25">
            <v>111.56314999999999</v>
          </cell>
          <cell r="K25">
            <v>8.6318499999999982</v>
          </cell>
        </row>
        <row r="27">
          <cell r="B27">
            <v>1.638296844989974</v>
          </cell>
          <cell r="C27">
            <v>2.0363885388926266</v>
          </cell>
          <cell r="D27">
            <v>2.4715909606718802</v>
          </cell>
          <cell r="E27">
            <v>1.5996626604806496</v>
          </cell>
          <cell r="F27">
            <v>0.85553157704504468</v>
          </cell>
          <cell r="G27">
            <v>0</v>
          </cell>
          <cell r="H27">
            <v>0.1018933215050761</v>
          </cell>
          <cell r="I27">
            <v>1.4226101663621999</v>
          </cell>
          <cell r="J27">
            <v>0.19814499036472485</v>
          </cell>
          <cell r="K27">
            <v>3.0100283936307575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9.8325703041309193E-2</v>
          </cell>
          <cell r="F28">
            <v>0.61569439125195324</v>
          </cell>
          <cell r="G28">
            <v>0.81928468681772793</v>
          </cell>
          <cell r="H28">
            <v>0.94065760487407868</v>
          </cell>
          <cell r="I28">
            <v>0</v>
          </cell>
          <cell r="J28">
            <v>0.63987709467361642</v>
          </cell>
          <cell r="K28">
            <v>4.4127357772384322E-2</v>
          </cell>
        </row>
        <row r="30">
          <cell r="B30">
            <v>0.41894866746237375</v>
          </cell>
        </row>
        <row r="31">
          <cell r="B31">
            <v>0.32525254862641545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0.47745692887869939</v>
          </cell>
          <cell r="G33">
            <v>1.7956392999036948</v>
          </cell>
          <cell r="H33">
            <v>1.5154157063258125</v>
          </cell>
          <cell r="I33">
            <v>0</v>
          </cell>
          <cell r="J33">
            <v>0.22484892962867886</v>
          </cell>
          <cell r="K33">
            <v>0</v>
          </cell>
        </row>
        <row r="34">
          <cell r="I34">
            <v>2.0131408432734381</v>
          </cell>
        </row>
        <row r="38">
          <cell r="B38">
            <v>192.73314057453027</v>
          </cell>
          <cell r="C38">
            <v>331.21452307380792</v>
          </cell>
          <cell r="D38">
            <v>259.63568723665969</v>
          </cell>
          <cell r="E38">
            <v>343.5504301733186</v>
          </cell>
          <cell r="F38">
            <v>37.736933331320671</v>
          </cell>
          <cell r="G38">
            <v>0</v>
          </cell>
          <cell r="H38">
            <v>0.67231336043178502</v>
          </cell>
          <cell r="I38">
            <v>54.408517807115111</v>
          </cell>
          <cell r="J38">
            <v>16.928076751672858</v>
          </cell>
          <cell r="K38">
            <v>349.95533259823247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2.817708745768003</v>
          </cell>
          <cell r="F39">
            <v>73.202109824495707</v>
          </cell>
          <cell r="G39">
            <v>41.238692576168972</v>
          </cell>
          <cell r="H39">
            <v>496.51404959517998</v>
          </cell>
          <cell r="I39">
            <v>0</v>
          </cell>
          <cell r="J39">
            <v>65.938454716964941</v>
          </cell>
          <cell r="K39">
            <v>0.36110807303213854</v>
          </cell>
        </row>
        <row r="41">
          <cell r="B41">
            <v>85.004684628115641</v>
          </cell>
          <cell r="C41">
            <v>225.31059336126458</v>
          </cell>
          <cell r="D41">
            <v>65.050159596882764</v>
          </cell>
          <cell r="E41">
            <v>127.42616984935322</v>
          </cell>
          <cell r="F41">
            <v>7.3734965473377772</v>
          </cell>
          <cell r="G41">
            <v>61.585454116968947</v>
          </cell>
          <cell r="H41">
            <v>241.72500215244042</v>
          </cell>
          <cell r="I41">
            <v>108.92665354021717</v>
          </cell>
          <cell r="J41">
            <v>332.02938742395509</v>
          </cell>
          <cell r="K41">
            <v>105.64628547398679</v>
          </cell>
        </row>
        <row r="42">
          <cell r="B42">
            <v>12.060364503067483</v>
          </cell>
          <cell r="C42">
            <v>0</v>
          </cell>
          <cell r="D42">
            <v>3.2525254862641545E-2</v>
          </cell>
          <cell r="E42">
            <v>34.613376224823135</v>
          </cell>
          <cell r="F42">
            <v>73.155749666454568</v>
          </cell>
          <cell r="G42">
            <v>52.268734839909534</v>
          </cell>
          <cell r="H42">
            <v>336.69960332923023</v>
          </cell>
          <cell r="I42">
            <v>0</v>
          </cell>
          <cell r="J42">
            <v>45.454207397326144</v>
          </cell>
          <cell r="K42">
            <v>28.605961651693242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56.74156232216648</v>
          </cell>
          <cell r="G44">
            <v>90.338672477881019</v>
          </cell>
          <cell r="H44">
            <v>795.50771826853156</v>
          </cell>
          <cell r="I44">
            <v>0</v>
          </cell>
          <cell r="J44">
            <v>22.948245465586048</v>
          </cell>
          <cell r="K44">
            <v>0</v>
          </cell>
        </row>
        <row r="45">
          <cell r="B45">
            <v>74.647262468579086</v>
          </cell>
          <cell r="C45">
            <v>0</v>
          </cell>
          <cell r="D45">
            <v>0.20131408432734385</v>
          </cell>
          <cell r="E45">
            <v>214.23844854115936</v>
          </cell>
          <cell r="F45">
            <v>452.79530689545567</v>
          </cell>
          <cell r="G45">
            <v>323.51575837553753</v>
          </cell>
          <cell r="H45">
            <v>2083.9920432248045</v>
          </cell>
          <cell r="I45">
            <v>0</v>
          </cell>
          <cell r="J45">
            <v>281.33744622945972</v>
          </cell>
          <cell r="K45">
            <v>177.0557371658989</v>
          </cell>
        </row>
        <row r="46">
          <cell r="G46">
            <v>0</v>
          </cell>
        </row>
        <row r="51">
          <cell r="B51">
            <v>1.6168155182108381</v>
          </cell>
          <cell r="C51">
            <v>2.0363885388926266</v>
          </cell>
          <cell r="D51">
            <v>2.4715909606718802</v>
          </cell>
          <cell r="E51">
            <v>1.583767407870047</v>
          </cell>
          <cell r="F51">
            <v>0.76666646346500211</v>
          </cell>
          <cell r="G51">
            <v>0</v>
          </cell>
          <cell r="H51">
            <v>7.2995023064338665E-2</v>
          </cell>
          <cell r="I51">
            <v>1.8151904252724065</v>
          </cell>
          <cell r="J51">
            <v>0.19996889382279723</v>
          </cell>
          <cell r="K51">
            <v>2.8165600470524752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9.8326694226391245E-2</v>
          </cell>
          <cell r="F52">
            <v>1.0782611074530781</v>
          </cell>
          <cell r="G52">
            <v>2.5689998614541749</v>
          </cell>
          <cell r="H52">
            <v>2.3968224603407911</v>
          </cell>
          <cell r="I52">
            <v>0</v>
          </cell>
          <cell r="J52">
            <v>0.79673888898396095</v>
          </cell>
          <cell r="K52">
            <v>4.1834377686375296E-2</v>
          </cell>
        </row>
      </sheetData>
      <sheetData sheetId="6">
        <row r="13">
          <cell r="H13">
            <v>744</v>
          </cell>
          <cell r="I13">
            <v>8.4931506849315067E-2</v>
          </cell>
        </row>
        <row r="21">
          <cell r="B21">
            <v>166.09489247311828</v>
          </cell>
          <cell r="C21">
            <v>225.9</v>
          </cell>
          <cell r="D21">
            <v>145.89999999999998</v>
          </cell>
          <cell r="E21">
            <v>301.58474462365592</v>
          </cell>
          <cell r="F21">
            <v>68.326411290322568</v>
          </cell>
          <cell r="G21">
            <v>0</v>
          </cell>
          <cell r="H21">
            <v>12.931451612903226</v>
          </cell>
          <cell r="I21">
            <v>42.05913978494624</v>
          </cell>
          <cell r="J21">
            <v>117.99200268817206</v>
          </cell>
          <cell r="K21">
            <v>173.51760752688173</v>
          </cell>
        </row>
        <row r="22">
          <cell r="B22">
            <v>57.604435483870972</v>
          </cell>
          <cell r="C22">
            <v>0</v>
          </cell>
          <cell r="D22">
            <v>0.11774193548387096</v>
          </cell>
          <cell r="E22">
            <v>39.888978494623657</v>
          </cell>
          <cell r="F22">
            <v>167.81021505376344</v>
          </cell>
          <cell r="G22">
            <v>71.292338709677423</v>
          </cell>
          <cell r="H22">
            <v>750.25967741935483</v>
          </cell>
          <cell r="I22">
            <v>0</v>
          </cell>
          <cell r="J22">
            <v>155.27775537634409</v>
          </cell>
          <cell r="K22">
            <v>12.015255376344085</v>
          </cell>
        </row>
        <row r="24">
          <cell r="B24">
            <v>123.5746</v>
          </cell>
          <cell r="C24">
            <v>168.06960000000001</v>
          </cell>
          <cell r="D24">
            <v>108.54959999999997</v>
          </cell>
          <cell r="E24">
            <v>224.37905000000001</v>
          </cell>
          <cell r="F24">
            <v>50.834849999999989</v>
          </cell>
          <cell r="G24">
            <v>0</v>
          </cell>
          <cell r="H24">
            <v>9.6210000000000004</v>
          </cell>
          <cell r="I24">
            <v>31.292000000000002</v>
          </cell>
          <cell r="J24">
            <v>87.786050000000017</v>
          </cell>
          <cell r="K24">
            <v>129.09710000000001</v>
          </cell>
        </row>
        <row r="25">
          <cell r="B25">
            <v>42.857700000000001</v>
          </cell>
          <cell r="C25">
            <v>0</v>
          </cell>
          <cell r="D25">
            <v>8.7599999999999997E-2</v>
          </cell>
          <cell r="E25">
            <v>29.677400000000002</v>
          </cell>
          <cell r="F25">
            <v>124.85080000000001</v>
          </cell>
          <cell r="G25">
            <v>53.041500000000006</v>
          </cell>
          <cell r="H25">
            <v>558.19319999999993</v>
          </cell>
          <cell r="I25">
            <v>0</v>
          </cell>
          <cell r="J25">
            <v>115.52664999999999</v>
          </cell>
          <cell r="K25">
            <v>8.9393499999999992</v>
          </cell>
        </row>
        <row r="27">
          <cell r="B27">
            <v>1.6356025343002654</v>
          </cell>
          <cell r="C27">
            <v>2.0322952567933532</v>
          </cell>
          <cell r="D27">
            <v>2.4674095535657417</v>
          </cell>
          <cell r="E27">
            <v>1.5958946681493364</v>
          </cell>
          <cell r="F27">
            <v>0.8532326316941099</v>
          </cell>
          <cell r="G27">
            <v>0</v>
          </cell>
          <cell r="H27">
            <v>0.10162137602335375</v>
          </cell>
          <cell r="I27">
            <v>1.4322590828195481</v>
          </cell>
          <cell r="J27">
            <v>0.19799181598623644</v>
          </cell>
          <cell r="K27">
            <v>2.9998983742669463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9.8325426638046817E-2</v>
          </cell>
          <cell r="F28">
            <v>0.61497126812467839</v>
          </cell>
          <cell r="G28">
            <v>0.81789638074175375</v>
          </cell>
          <cell r="H28">
            <v>0.93887922616308317</v>
          </cell>
          <cell r="I28">
            <v>0</v>
          </cell>
          <cell r="J28">
            <v>0.63666966686314796</v>
          </cell>
          <cell r="K28">
            <v>4.3842214345836183E-2</v>
          </cell>
        </row>
        <row r="30">
          <cell r="B30">
            <v>0.43291362304445286</v>
          </cell>
        </row>
        <row r="31">
          <cell r="B31">
            <v>0.33609430024729597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0.47699799980871299</v>
          </cell>
          <cell r="G33">
            <v>1.7928453900369772</v>
          </cell>
          <cell r="H33">
            <v>1.5123031094614312</v>
          </cell>
          <cell r="I33">
            <v>0</v>
          </cell>
          <cell r="J33">
            <v>0.22316979860472971</v>
          </cell>
          <cell r="K33">
            <v>0</v>
          </cell>
        </row>
        <row r="34">
          <cell r="I34">
            <v>2.0802455380492191</v>
          </cell>
        </row>
        <row r="38">
          <cell r="B38">
            <v>199.49886955255849</v>
          </cell>
          <cell r="C38">
            <v>341.56705089115616</v>
          </cell>
          <cell r="D38">
            <v>267.83632007573982</v>
          </cell>
          <cell r="E38">
            <v>354.53224494231762</v>
          </cell>
          <cell r="F38">
            <v>38.837837378005915</v>
          </cell>
          <cell r="G38">
            <v>0</v>
          </cell>
          <cell r="H38">
            <v>0.69864434341407977</v>
          </cell>
          <cell r="I38">
            <v>56.626913818152822</v>
          </cell>
          <cell r="J38">
            <v>17.548649553959173</v>
          </cell>
          <cell r="K38">
            <v>362.58292284868833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2.9180748603687676</v>
          </cell>
          <cell r="F39">
            <v>75.744042766414495</v>
          </cell>
          <cell r="G39">
            <v>42.637386041635132</v>
          </cell>
          <cell r="H39">
            <v>513.16964180426817</v>
          </cell>
          <cell r="I39">
            <v>0</v>
          </cell>
          <cell r="J39">
            <v>67.900473712927791</v>
          </cell>
          <cell r="K39">
            <v>0.37157513038235956</v>
          </cell>
        </row>
        <row r="41">
          <cell r="B41">
            <v>87.838174115719482</v>
          </cell>
          <cell r="C41">
            <v>232.82094647330672</v>
          </cell>
          <cell r="D41">
            <v>67.218498250112177</v>
          </cell>
          <cell r="E41">
            <v>131.67370884433163</v>
          </cell>
          <cell r="F41">
            <v>7.6192797655823696</v>
          </cell>
          <cell r="G41">
            <v>63.638302587534568</v>
          </cell>
          <cell r="H41">
            <v>249.78250222418836</v>
          </cell>
          <cell r="I41">
            <v>112.55754199155773</v>
          </cell>
          <cell r="J41">
            <v>343.09703367142021</v>
          </cell>
          <cell r="K41">
            <v>109.16782832311968</v>
          </cell>
        </row>
        <row r="42">
          <cell r="B42">
            <v>12.462376653169732</v>
          </cell>
          <cell r="C42">
            <v>0</v>
          </cell>
          <cell r="D42">
            <v>3.3609430024729596E-2</v>
          </cell>
          <cell r="E42">
            <v>35.767155432317239</v>
          </cell>
          <cell r="F42">
            <v>75.594274655336378</v>
          </cell>
          <cell r="G42">
            <v>54.011026001239848</v>
          </cell>
          <cell r="H42">
            <v>347.92292344020456</v>
          </cell>
          <cell r="I42">
            <v>0</v>
          </cell>
          <cell r="J42">
            <v>46.969347643903681</v>
          </cell>
          <cell r="K42">
            <v>29.559493706749684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58.721059079674745</v>
          </cell>
          <cell r="G44">
            <v>93.414882549048201</v>
          </cell>
          <cell r="H44">
            <v>822.02432074897592</v>
          </cell>
          <cell r="I44">
            <v>0</v>
          </cell>
          <cell r="J44">
            <v>23.560476107605062</v>
          </cell>
          <cell r="K44">
            <v>0</v>
          </cell>
        </row>
        <row r="45">
          <cell r="B45">
            <v>77.135504550865036</v>
          </cell>
          <cell r="C45">
            <v>0</v>
          </cell>
          <cell r="D45">
            <v>0.20802455380492194</v>
          </cell>
          <cell r="E45">
            <v>221.37973015919795</v>
          </cell>
          <cell r="F45">
            <v>467.88848379197077</v>
          </cell>
          <cell r="G45">
            <v>334.2996169880555</v>
          </cell>
          <cell r="H45">
            <v>2153.4584446656313</v>
          </cell>
          <cell r="I45">
            <v>0</v>
          </cell>
          <cell r="J45">
            <v>290.71536110377502</v>
          </cell>
          <cell r="K45">
            <v>182.95759507142884</v>
          </cell>
        </row>
        <row r="46">
          <cell r="G46">
            <v>0</v>
          </cell>
        </row>
        <row r="51">
          <cell r="B51">
            <v>1.6144002857590354</v>
          </cell>
          <cell r="C51">
            <v>2.0322952567933532</v>
          </cell>
          <cell r="D51">
            <v>2.4674095535657421</v>
          </cell>
          <cell r="E51">
            <v>1.5800594794492517</v>
          </cell>
          <cell r="F51">
            <v>0.76400023562587327</v>
          </cell>
          <cell r="G51">
            <v>0</v>
          </cell>
          <cell r="H51">
            <v>7.2616603618551059E-2</v>
          </cell>
          <cell r="I51">
            <v>1.8096291006695904</v>
          </cell>
          <cell r="J51">
            <v>0.19990248512103198</v>
          </cell>
          <cell r="K51">
            <v>2.8086062572179258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9.8326499638403883E-2</v>
          </cell>
          <cell r="F52">
            <v>1.0770063295236332</v>
          </cell>
          <cell r="G52">
            <v>2.5650154801557896</v>
          </cell>
          <cell r="H52">
            <v>2.3919925261598389</v>
          </cell>
          <cell r="I52">
            <v>0</v>
          </cell>
          <cell r="J52">
            <v>0.79168702477335628</v>
          </cell>
          <cell r="K52">
            <v>4.156623584291471E-2</v>
          </cell>
        </row>
      </sheetData>
      <sheetData sheetId="7">
        <row r="13">
          <cell r="H13">
            <v>744</v>
          </cell>
          <cell r="I13">
            <v>8.4931506849315067E-2</v>
          </cell>
        </row>
        <row r="21">
          <cell r="B21">
            <v>96.572580645161295</v>
          </cell>
          <cell r="C21">
            <v>94.6</v>
          </cell>
          <cell r="D21">
            <v>59.699999999999996</v>
          </cell>
          <cell r="E21">
            <v>160.54092741935483</v>
          </cell>
          <cell r="F21">
            <v>281.23010752688168</v>
          </cell>
          <cell r="G21">
            <v>0</v>
          </cell>
          <cell r="H21">
            <v>152.44334677419354</v>
          </cell>
          <cell r="I21">
            <v>157.77150537634409</v>
          </cell>
          <cell r="J21">
            <v>134.32547043010757</v>
          </cell>
          <cell r="K21">
            <v>159.55120967741934</v>
          </cell>
        </row>
        <row r="22">
          <cell r="B22">
            <v>15.397244623655915</v>
          </cell>
          <cell r="C22">
            <v>0</v>
          </cell>
          <cell r="D22">
            <v>0.15094086021505379</v>
          </cell>
          <cell r="E22">
            <v>39.595967741935475</v>
          </cell>
          <cell r="F22">
            <v>185.62177419354836</v>
          </cell>
          <cell r="G22">
            <v>75.758870967741927</v>
          </cell>
          <cell r="H22">
            <v>800.18790322580662</v>
          </cell>
          <cell r="I22">
            <v>0</v>
          </cell>
          <cell r="J22">
            <v>166.97896505376346</v>
          </cell>
          <cell r="K22">
            <v>12.837029569892474</v>
          </cell>
        </row>
        <row r="24">
          <cell r="B24">
            <v>71.849999999999994</v>
          </cell>
          <cell r="C24">
            <v>70.38239999999999</v>
          </cell>
          <cell r="D24">
            <v>44.416799999999995</v>
          </cell>
          <cell r="E24">
            <v>119.44244999999999</v>
          </cell>
          <cell r="F24">
            <v>209.23519999999999</v>
          </cell>
          <cell r="G24">
            <v>0</v>
          </cell>
          <cell r="H24">
            <v>113.41785</v>
          </cell>
          <cell r="I24">
            <v>117.38200000000001</v>
          </cell>
          <cell r="J24">
            <v>99.938150000000022</v>
          </cell>
          <cell r="K24">
            <v>118.70609999999999</v>
          </cell>
        </row>
        <row r="25">
          <cell r="B25">
            <v>11.455550000000001</v>
          </cell>
          <cell r="C25">
            <v>0</v>
          </cell>
          <cell r="D25">
            <v>0.11230000000000001</v>
          </cell>
          <cell r="E25">
            <v>29.459399999999995</v>
          </cell>
          <cell r="F25">
            <v>138.10259999999997</v>
          </cell>
          <cell r="G25">
            <v>56.364599999999989</v>
          </cell>
          <cell r="H25">
            <v>595.3398000000002</v>
          </cell>
          <cell r="I25">
            <v>0</v>
          </cell>
          <cell r="J25">
            <v>124.23235000000001</v>
          </cell>
          <cell r="K25">
            <v>9.5507500000000007</v>
          </cell>
        </row>
        <row r="27">
          <cell r="B27">
            <v>3.2225176277296268</v>
          </cell>
          <cell r="C27">
            <v>3.0045140163860147</v>
          </cell>
          <cell r="D27">
            <v>3.4113275864535075</v>
          </cell>
          <cell r="E27">
            <v>2.1208002353292374</v>
          </cell>
          <cell r="F27">
            <v>1.031614464237175</v>
          </cell>
          <cell r="G27">
            <v>0</v>
          </cell>
          <cell r="H27">
            <v>0.156581625206626</v>
          </cell>
          <cell r="I27">
            <v>0.66621667398981521</v>
          </cell>
          <cell r="J27">
            <v>0.18739174602073144</v>
          </cell>
          <cell r="K27">
            <v>3.8840483994513222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0.40151691224403796</v>
          </cell>
          <cell r="F28">
            <v>0.83545733155477164</v>
          </cell>
          <cell r="G28">
            <v>1.1686552970805384</v>
          </cell>
          <cell r="H28">
            <v>0.81491339551447683</v>
          </cell>
          <cell r="I28">
            <v>0</v>
          </cell>
          <cell r="J28">
            <v>0.30352170338676698</v>
          </cell>
          <cell r="K28">
            <v>5.6134286492694148E-2</v>
          </cell>
        </row>
        <row r="30">
          <cell r="B30">
            <v>0.43291362304445291</v>
          </cell>
        </row>
        <row r="31">
          <cell r="B31">
            <v>0.33609430024729592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0.67983108214499199</v>
          </cell>
          <cell r="G33">
            <v>2.08711895642903</v>
          </cell>
          <cell r="H33">
            <v>1.114457873840708</v>
          </cell>
          <cell r="I33">
            <v>0</v>
          </cell>
          <cell r="J33">
            <v>0.10649549275727302</v>
          </cell>
          <cell r="K33">
            <v>0</v>
          </cell>
        </row>
        <row r="34">
          <cell r="I34">
            <v>2.1512114231083954</v>
          </cell>
        </row>
        <row r="38">
          <cell r="B38">
            <v>230.6805311168838</v>
          </cell>
          <cell r="C38">
            <v>211.46490730688703</v>
          </cell>
          <cell r="D38">
            <v>151.52025514198814</v>
          </cell>
          <cell r="E38">
            <v>253.3062503999794</v>
          </cell>
          <cell r="F38">
            <v>211.58344494029521</v>
          </cell>
          <cell r="G38">
            <v>0</v>
          </cell>
          <cell r="H38">
            <v>15.656876785132898</v>
          </cell>
          <cell r="I38">
            <v>85.800260860165608</v>
          </cell>
          <cell r="J38">
            <v>19.269950157665523</v>
          </cell>
          <cell r="K38">
            <v>460.44697669499482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11.840607590819104</v>
          </cell>
          <cell r="F39">
            <v>115.07852039225565</v>
          </cell>
          <cell r="G39">
            <v>65.676698614656942</v>
          </cell>
          <cell r="H39">
            <v>474.83499233180157</v>
          </cell>
          <cell r="I39">
            <v>0</v>
          </cell>
          <cell r="J39">
            <v>34.760389161206369</v>
          </cell>
          <cell r="K39">
            <v>0.54998622525713281</v>
          </cell>
        </row>
        <row r="41">
          <cell r="B41">
            <v>87.838174115719511</v>
          </cell>
          <cell r="C41">
            <v>232.82094647330675</v>
          </cell>
          <cell r="D41">
            <v>67.218498250112191</v>
          </cell>
          <cell r="E41">
            <v>131.67370884433168</v>
          </cell>
          <cell r="F41">
            <v>7.6192797655823696</v>
          </cell>
          <cell r="G41">
            <v>63.638302587534582</v>
          </cell>
          <cell r="H41">
            <v>249.78250222418842</v>
          </cell>
          <cell r="I41">
            <v>112.55754199155776</v>
          </cell>
          <cell r="J41">
            <v>343.09703367142021</v>
          </cell>
          <cell r="K41">
            <v>109.16782832311969</v>
          </cell>
        </row>
        <row r="42">
          <cell r="B42">
            <v>12.462376653169732</v>
          </cell>
          <cell r="C42">
            <v>0</v>
          </cell>
          <cell r="D42">
            <v>3.3609430024729596E-2</v>
          </cell>
          <cell r="E42">
            <v>35.767155432317239</v>
          </cell>
          <cell r="F42">
            <v>75.594274655336378</v>
          </cell>
          <cell r="G42">
            <v>54.011026001239848</v>
          </cell>
          <cell r="H42">
            <v>347.9229234402045</v>
          </cell>
          <cell r="I42">
            <v>0</v>
          </cell>
          <cell r="J42">
            <v>46.969347643903667</v>
          </cell>
          <cell r="K42">
            <v>29.559493706749681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93.581453581208464</v>
          </cell>
          <cell r="G44">
            <v>117.25542177616165</v>
          </cell>
          <cell r="H44">
            <v>647.01698629085524</v>
          </cell>
          <cell r="I44">
            <v>0</v>
          </cell>
          <cell r="J44">
            <v>12.687729363584003</v>
          </cell>
          <cell r="K44">
            <v>0</v>
          </cell>
        </row>
        <row r="45">
          <cell r="B45">
            <v>79.766919568859294</v>
          </cell>
          <cell r="C45">
            <v>0</v>
          </cell>
          <cell r="D45">
            <v>0.21512114231083959</v>
          </cell>
          <cell r="E45">
            <v>228.93191964719551</v>
          </cell>
          <cell r="F45">
            <v>483.85011897107131</v>
          </cell>
          <cell r="G45">
            <v>345.70397659877165</v>
          </cell>
          <cell r="H45">
            <v>2226.9219285037775</v>
          </cell>
          <cell r="I45">
            <v>0</v>
          </cell>
          <cell r="J45">
            <v>300.63287926385453</v>
          </cell>
          <cell r="K45">
            <v>189.19904466238341</v>
          </cell>
        </row>
        <row r="46">
          <cell r="G46">
            <v>0</v>
          </cell>
        </row>
        <row r="51">
          <cell r="B51">
            <v>3.2105849842294201</v>
          </cell>
          <cell r="C51">
            <v>3.0045140163860151</v>
          </cell>
          <cell r="D51">
            <v>3.4113275864535075</v>
          </cell>
          <cell r="E51">
            <v>2.1207389031284891</v>
          </cell>
          <cell r="F51">
            <v>1.0112229918307016</v>
          </cell>
          <cell r="G51">
            <v>0</v>
          </cell>
          <cell r="H51">
            <v>0.13804596706014879</v>
          </cell>
          <cell r="I51">
            <v>0.73094904551094375</v>
          </cell>
          <cell r="J51">
            <v>0.19281875997970263</v>
          </cell>
          <cell r="K51">
            <v>3.8788821862987231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0.4019296927574596</v>
          </cell>
          <cell r="F52">
            <v>1.510905471536844</v>
          </cell>
          <cell r="G52">
            <v>3.2455143900749519</v>
          </cell>
          <cell r="H52">
            <v>1.8843893497842013</v>
          </cell>
          <cell r="I52">
            <v>0</v>
          </cell>
          <cell r="J52">
            <v>0.38193045953642807</v>
          </cell>
          <cell r="K52">
            <v>5.7585658221305423E-2</v>
          </cell>
        </row>
      </sheetData>
      <sheetData sheetId="8">
        <row r="13">
          <cell r="H13">
            <v>672</v>
          </cell>
          <cell r="I13">
            <v>7.6712328767123292E-2</v>
          </cell>
        </row>
        <row r="21">
          <cell r="B21">
            <v>97.470238095238102</v>
          </cell>
          <cell r="C21">
            <v>94.6</v>
          </cell>
          <cell r="D21">
            <v>59.7</v>
          </cell>
          <cell r="E21">
            <v>160.47916666666666</v>
          </cell>
          <cell r="F21">
            <v>281.01636904761909</v>
          </cell>
          <cell r="G21">
            <v>0</v>
          </cell>
          <cell r="H21">
            <v>154.11607142857142</v>
          </cell>
          <cell r="I21">
            <v>167.20238095238096</v>
          </cell>
          <cell r="J21">
            <v>135.37380952380951</v>
          </cell>
          <cell r="K21">
            <v>159.66249999999999</v>
          </cell>
        </row>
        <row r="22">
          <cell r="B22">
            <v>15.681547619047617</v>
          </cell>
          <cell r="C22">
            <v>0</v>
          </cell>
          <cell r="D22">
            <v>0.1538690476190476</v>
          </cell>
          <cell r="E22">
            <v>40.025297619047628</v>
          </cell>
          <cell r="F22">
            <v>187.87083333333334</v>
          </cell>
          <cell r="G22">
            <v>76.575000000000003</v>
          </cell>
          <cell r="H22">
            <v>807.674107142857</v>
          </cell>
          <cell r="I22">
            <v>0</v>
          </cell>
          <cell r="J22">
            <v>168.44136904761905</v>
          </cell>
          <cell r="K22">
            <v>12.977678571428571</v>
          </cell>
        </row>
        <row r="24">
          <cell r="B24">
            <v>65.5</v>
          </cell>
          <cell r="C24">
            <v>63.571199999999997</v>
          </cell>
          <cell r="D24">
            <v>40.118400000000001</v>
          </cell>
          <cell r="E24">
            <v>107.84199999999998</v>
          </cell>
          <cell r="F24">
            <v>188.84300000000002</v>
          </cell>
          <cell r="G24">
            <v>0</v>
          </cell>
          <cell r="H24">
            <v>103.566</v>
          </cell>
          <cell r="I24">
            <v>112.36</v>
          </cell>
          <cell r="J24">
            <v>90.971199999999996</v>
          </cell>
          <cell r="K24">
            <v>107.2932</v>
          </cell>
        </row>
        <row r="25">
          <cell r="B25">
            <v>10.537999999999998</v>
          </cell>
          <cell r="C25">
            <v>0</v>
          </cell>
          <cell r="D25">
            <v>0.10339999999999999</v>
          </cell>
          <cell r="E25">
            <v>26.897000000000002</v>
          </cell>
          <cell r="F25">
            <v>126.2492</v>
          </cell>
          <cell r="G25">
            <v>51.458400000000005</v>
          </cell>
          <cell r="H25">
            <v>542.75699999999983</v>
          </cell>
          <cell r="I25">
            <v>0</v>
          </cell>
          <cell r="J25">
            <v>113.19259999999998</v>
          </cell>
          <cell r="K25">
            <v>8.7210000000000001</v>
          </cell>
        </row>
        <row r="27">
          <cell r="B27">
            <v>3.207322833433317</v>
          </cell>
          <cell r="C27">
            <v>3.000011323946755</v>
          </cell>
          <cell r="D27">
            <v>3.3872993967964167</v>
          </cell>
          <cell r="E27">
            <v>2.1145276050059598</v>
          </cell>
          <cell r="F27">
            <v>1.021764032060567</v>
          </cell>
          <cell r="G27">
            <v>0</v>
          </cell>
          <cell r="H27">
            <v>0.13550334578964776</v>
          </cell>
          <cell r="I27">
            <v>0.71047758687405305</v>
          </cell>
          <cell r="J27">
            <v>0.18704248066050366</v>
          </cell>
          <cell r="K27">
            <v>3.8759400693698751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0.40415381817949564</v>
          </cell>
          <cell r="F28">
            <v>0.83823950483109755</v>
          </cell>
          <cell r="G28">
            <v>1.1680405787583459</v>
          </cell>
          <cell r="H28">
            <v>0.80619930745042245</v>
          </cell>
          <cell r="I28">
            <v>0</v>
          </cell>
          <cell r="J28">
            <v>0.28085212551776917</v>
          </cell>
          <cell r="K28">
            <v>5.6617890355011448E-2</v>
          </cell>
        </row>
        <row r="30">
          <cell r="B30">
            <v>0.39101875629821548</v>
          </cell>
        </row>
        <row r="31">
          <cell r="B31">
            <v>0.30356904538465435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0.68279530440815628</v>
          </cell>
          <cell r="G33">
            <v>2.089380626744147</v>
          </cell>
          <cell r="H33">
            <v>1.0976022082534054</v>
          </cell>
          <cell r="I33">
            <v>0</v>
          </cell>
          <cell r="J33">
            <v>0.10806214664179555</v>
          </cell>
          <cell r="K33">
            <v>0</v>
          </cell>
        </row>
        <row r="34">
          <cell r="I34">
            <v>1.9430296724850022</v>
          </cell>
        </row>
        <row r="38">
          <cell r="B38">
            <v>209.48224081591863</v>
          </cell>
          <cell r="C38">
            <v>190.71431987688399</v>
          </cell>
          <cell r="D38">
            <v>135.89303212043737</v>
          </cell>
          <cell r="E38">
            <v>228.02414889131691</v>
          </cell>
          <cell r="F38">
            <v>189.15062426048806</v>
          </cell>
          <cell r="G38">
            <v>0</v>
          </cell>
          <cell r="H38">
            <v>12.464388196937454</v>
          </cell>
          <cell r="I38">
            <v>82.348633814975997</v>
          </cell>
          <cell r="J38">
            <v>17.549323902706888</v>
          </cell>
          <cell r="K38">
            <v>415.41924603361826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10.871591993158914</v>
          </cell>
          <cell r="F39">
            <v>105.41484931014072</v>
          </cell>
          <cell r="G39">
            <v>59.932254416424392</v>
          </cell>
          <cell r="H39">
            <v>428.58845389357822</v>
          </cell>
          <cell r="I39">
            <v>0</v>
          </cell>
          <cell r="J39">
            <v>29.420568540159874</v>
          </cell>
          <cell r="K39">
            <v>0.50626380937363169</v>
          </cell>
        </row>
        <row r="41">
          <cell r="B41">
            <v>79.337705652907943</v>
          </cell>
          <cell r="C41">
            <v>210.2898871371803</v>
          </cell>
          <cell r="D41">
            <v>60.713482290423904</v>
          </cell>
          <cell r="E41">
            <v>118.93109185939632</v>
          </cell>
          <cell r="F41">
            <v>6.8819301108485922</v>
          </cell>
          <cell r="G41">
            <v>57.479757175837676</v>
          </cell>
          <cell r="H41">
            <v>225.61000200894435</v>
          </cell>
          <cell r="I41">
            <v>101.66487663753603</v>
          </cell>
          <cell r="J41">
            <v>309.89409492902467</v>
          </cell>
          <cell r="K41">
            <v>98.603199775720995</v>
          </cell>
        </row>
        <row r="42">
          <cell r="B42">
            <v>11.256340202862983</v>
          </cell>
          <cell r="C42">
            <v>0</v>
          </cell>
          <cell r="D42">
            <v>3.0356904538465439E-2</v>
          </cell>
          <cell r="E42">
            <v>32.305817809834927</v>
          </cell>
          <cell r="F42">
            <v>68.278699688690921</v>
          </cell>
          <cell r="G42">
            <v>48.784152517248891</v>
          </cell>
          <cell r="H42">
            <v>314.25296310728152</v>
          </cell>
          <cell r="I42">
            <v>0</v>
          </cell>
          <cell r="J42">
            <v>42.423926904171054</v>
          </cell>
          <cell r="K42">
            <v>26.698897541580362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85.779059959088869</v>
          </cell>
          <cell r="G44">
            <v>107.14690074352541</v>
          </cell>
          <cell r="H44">
            <v>581.67524904694085</v>
          </cell>
          <cell r="I44">
            <v>0</v>
          </cell>
          <cell r="J44">
            <v>11.694420841756616</v>
          </cell>
          <cell r="K44">
            <v>0</v>
          </cell>
        </row>
        <row r="45">
          <cell r="B45">
            <v>72.047540255743911</v>
          </cell>
          <cell r="C45">
            <v>0</v>
          </cell>
          <cell r="D45">
            <v>0.19430296724850027</v>
          </cell>
          <cell r="E45">
            <v>206.77721774585396</v>
          </cell>
          <cell r="F45">
            <v>437.0259139093547</v>
          </cell>
          <cell r="G45">
            <v>312.24875305695514</v>
          </cell>
          <cell r="H45">
            <v>2011.4133547776053</v>
          </cell>
          <cell r="I45">
            <v>0</v>
          </cell>
          <cell r="J45">
            <v>271.53937481896531</v>
          </cell>
          <cell r="K45">
            <v>170.88945969505599</v>
          </cell>
        </row>
        <row r="46">
          <cell r="G46">
            <v>0</v>
          </cell>
        </row>
        <row r="51">
          <cell r="B51">
            <v>3.1982021498613533</v>
          </cell>
          <cell r="C51">
            <v>3.0000113239467558</v>
          </cell>
          <cell r="D51">
            <v>3.3872993967964167</v>
          </cell>
          <cell r="E51">
            <v>2.1144280418697443</v>
          </cell>
          <cell r="F51">
            <v>1.0016289947760204</v>
          </cell>
          <cell r="G51">
            <v>0</v>
          </cell>
          <cell r="H51">
            <v>0.12035212518526789</v>
          </cell>
          <cell r="I51">
            <v>0.73289990935364902</v>
          </cell>
          <cell r="J51">
            <v>0.19291076629424356</v>
          </cell>
          <cell r="K51">
            <v>3.8718133677960789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0.4041934785722911</v>
          </cell>
          <cell r="F52">
            <v>1.514416798436977</v>
          </cell>
          <cell r="G52">
            <v>3.2468781609989779</v>
          </cell>
          <cell r="H52">
            <v>1.8613554554626093</v>
          </cell>
          <cell r="I52">
            <v>0</v>
          </cell>
          <cell r="J52">
            <v>0.36323036472275128</v>
          </cell>
          <cell r="K52">
            <v>5.8051119065890576E-2</v>
          </cell>
        </row>
      </sheetData>
      <sheetData sheetId="9">
        <row r="13">
          <cell r="H13">
            <v>744</v>
          </cell>
          <cell r="I13">
            <v>8.4931506849315053E-2</v>
          </cell>
        </row>
        <row r="21">
          <cell r="B21">
            <v>96.572580645161295</v>
          </cell>
          <cell r="C21">
            <v>94.6</v>
          </cell>
          <cell r="D21">
            <v>59.700000000000017</v>
          </cell>
          <cell r="E21">
            <v>160.83528225806452</v>
          </cell>
          <cell r="F21">
            <v>281.41276881720421</v>
          </cell>
          <cell r="G21">
            <v>0</v>
          </cell>
          <cell r="H21">
            <v>149.64173387096776</v>
          </cell>
          <cell r="I21">
            <v>149.53763440860214</v>
          </cell>
          <cell r="J21">
            <v>132.70047043010754</v>
          </cell>
          <cell r="K21">
            <v>159.5695564516129</v>
          </cell>
        </row>
        <row r="22">
          <cell r="B22">
            <v>15.373655913978498</v>
          </cell>
          <cell r="C22">
            <v>0</v>
          </cell>
          <cell r="D22">
            <v>0.14630376344086024</v>
          </cell>
          <cell r="E22">
            <v>39.20887096774193</v>
          </cell>
          <cell r="F22">
            <v>183.56189516129035</v>
          </cell>
          <cell r="G22">
            <v>75.013709677419342</v>
          </cell>
          <cell r="H22">
            <v>792.84314516129052</v>
          </cell>
          <cell r="I22">
            <v>0</v>
          </cell>
          <cell r="J22">
            <v>165.5386424731183</v>
          </cell>
          <cell r="K22">
            <v>12.704569892473119</v>
          </cell>
        </row>
        <row r="24">
          <cell r="B24">
            <v>71.849999999999994</v>
          </cell>
          <cell r="C24">
            <v>70.38239999999999</v>
          </cell>
          <cell r="D24">
            <v>44.416800000000009</v>
          </cell>
          <cell r="E24">
            <v>119.66145000000002</v>
          </cell>
          <cell r="F24">
            <v>209.37109999999996</v>
          </cell>
          <cell r="G24">
            <v>0</v>
          </cell>
          <cell r="H24">
            <v>111.33345000000001</v>
          </cell>
          <cell r="I24">
            <v>111.256</v>
          </cell>
          <cell r="J24">
            <v>98.729150000000004</v>
          </cell>
          <cell r="K24">
            <v>118.71975</v>
          </cell>
        </row>
        <row r="25">
          <cell r="B25">
            <v>11.438000000000002</v>
          </cell>
          <cell r="C25">
            <v>0</v>
          </cell>
          <cell r="D25">
            <v>0.10885000000000002</v>
          </cell>
          <cell r="E25">
            <v>29.171399999999995</v>
          </cell>
          <cell r="F25">
            <v>136.57005000000001</v>
          </cell>
          <cell r="G25">
            <v>55.810199999999988</v>
          </cell>
          <cell r="H25">
            <v>589.87530000000015</v>
          </cell>
          <cell r="I25">
            <v>0</v>
          </cell>
          <cell r="J25">
            <v>123.16075000000002</v>
          </cell>
          <cell r="K25">
            <v>9.4522000000000013</v>
          </cell>
        </row>
        <row r="27">
          <cell r="B27">
            <v>3.2205588025923619</v>
          </cell>
          <cell r="C27">
            <v>3.0027631862133406</v>
          </cell>
          <cell r="D27">
            <v>3.4285908098368152</v>
          </cell>
          <cell r="E27">
            <v>2.1214042650666043</v>
          </cell>
          <cell r="F27">
            <v>1.0283268879577716</v>
          </cell>
          <cell r="G27">
            <v>0</v>
          </cell>
          <cell r="H27">
            <v>0.15711552079814922</v>
          </cell>
          <cell r="I27">
            <v>0.70659825536275089</v>
          </cell>
          <cell r="J27">
            <v>0.18917252719877209</v>
          </cell>
          <cell r="K27">
            <v>3.8843512274119751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0.39929720059727575</v>
          </cell>
          <cell r="F28">
            <v>0.83205643573883048</v>
          </cell>
          <cell r="G28">
            <v>1.1674029372305648</v>
          </cell>
          <cell r="H28">
            <v>0.82532021618062856</v>
          </cell>
          <cell r="I28">
            <v>0</v>
          </cell>
          <cell r="J28">
            <v>0.3065888056990364</v>
          </cell>
          <cell r="K28">
            <v>5.5608834739461488E-2</v>
          </cell>
        </row>
        <row r="30">
          <cell r="B30">
            <v>0.43291362304445291</v>
          </cell>
        </row>
        <row r="31">
          <cell r="B31">
            <v>0.33609430024729597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0.67650568595227689</v>
          </cell>
          <cell r="G33">
            <v>2.0818379932262117</v>
          </cell>
          <cell r="H33">
            <v>1.1286418943248189</v>
          </cell>
          <cell r="I33">
            <v>0</v>
          </cell>
          <cell r="J33">
            <v>0.10378870410906538</v>
          </cell>
          <cell r="K33">
            <v>0</v>
          </cell>
        </row>
        <row r="34">
          <cell r="I34">
            <v>2.1512114231083959</v>
          </cell>
        </row>
        <row r="38">
          <cell r="B38">
            <v>230.53479452667125</v>
          </cell>
          <cell r="C38">
            <v>211.34167967734174</v>
          </cell>
          <cell r="D38">
            <v>152.28703228235986</v>
          </cell>
          <cell r="E38">
            <v>253.83165396608661</v>
          </cell>
          <cell r="F38">
            <v>210.97949106399764</v>
          </cell>
          <cell r="G38">
            <v>0</v>
          </cell>
          <cell r="H38">
            <v>15.587903477478555</v>
          </cell>
          <cell r="I38">
            <v>85.432449407984564</v>
          </cell>
          <cell r="J38">
            <v>19.189162526458059</v>
          </cell>
          <cell r="K38">
            <v>460.5452864756142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11.657116107106235</v>
          </cell>
          <cell r="F39">
            <v>113.43889642233152</v>
          </cell>
          <cell r="G39">
            <v>64.965927529461197</v>
          </cell>
          <cell r="H39">
            <v>477.17908618441834</v>
          </cell>
          <cell r="I39">
            <v>0</v>
          </cell>
          <cell r="J39">
            <v>34.961524069917544</v>
          </cell>
          <cell r="K39">
            <v>0.53864400276194435</v>
          </cell>
        </row>
        <row r="41">
          <cell r="B41">
            <v>87.838174115719511</v>
          </cell>
          <cell r="C41">
            <v>232.82094647330675</v>
          </cell>
          <cell r="D41">
            <v>67.218498250112191</v>
          </cell>
          <cell r="E41">
            <v>131.67370884433166</v>
          </cell>
          <cell r="F41">
            <v>7.6192797655823696</v>
          </cell>
          <cell r="G41">
            <v>63.638302587534575</v>
          </cell>
          <cell r="H41">
            <v>249.78250222418842</v>
          </cell>
          <cell r="I41">
            <v>112.55754199155776</v>
          </cell>
          <cell r="J41">
            <v>343.09703367142026</v>
          </cell>
          <cell r="K41">
            <v>109.16782832311966</v>
          </cell>
        </row>
        <row r="42">
          <cell r="B42">
            <v>12.462376653169736</v>
          </cell>
          <cell r="C42">
            <v>0</v>
          </cell>
          <cell r="D42">
            <v>3.3609430024729603E-2</v>
          </cell>
          <cell r="E42">
            <v>35.767155432317239</v>
          </cell>
          <cell r="F42">
            <v>75.594274655336392</v>
          </cell>
          <cell r="G42">
            <v>54.011026001239848</v>
          </cell>
          <cell r="H42">
            <v>347.92292344020456</v>
          </cell>
          <cell r="I42">
            <v>0</v>
          </cell>
          <cell r="J42">
            <v>46.969347643903667</v>
          </cell>
          <cell r="K42">
            <v>29.559493706749681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92.194930770674816</v>
          </cell>
          <cell r="G44">
            <v>115.80845853902063</v>
          </cell>
          <cell r="H44">
            <v>650.29250977490722</v>
          </cell>
          <cell r="I44">
            <v>0</v>
          </cell>
          <cell r="J44">
            <v>12.24569192720668</v>
          </cell>
          <cell r="K44">
            <v>0</v>
          </cell>
        </row>
        <row r="45">
          <cell r="B45">
            <v>79.766919568859322</v>
          </cell>
          <cell r="C45">
            <v>0</v>
          </cell>
          <cell r="D45">
            <v>0.21512114231083962</v>
          </cell>
          <cell r="E45">
            <v>228.93191964719551</v>
          </cell>
          <cell r="F45">
            <v>483.85011897107131</v>
          </cell>
          <cell r="G45">
            <v>345.70397659877165</v>
          </cell>
          <cell r="H45">
            <v>2226.9219285037775</v>
          </cell>
          <cell r="I45">
            <v>0</v>
          </cell>
          <cell r="J45">
            <v>300.63287926385453</v>
          </cell>
          <cell r="K45">
            <v>189.19904466238341</v>
          </cell>
        </row>
        <row r="46">
          <cell r="G46">
            <v>0</v>
          </cell>
        </row>
        <row r="51">
          <cell r="B51">
            <v>3.2085566392021052</v>
          </cell>
          <cell r="C51">
            <v>3.0027631862133397</v>
          </cell>
          <cell r="D51">
            <v>3.4285908098368147</v>
          </cell>
          <cell r="E51">
            <v>2.1212483549721868</v>
          </cell>
          <cell r="F51">
            <v>1.0076820108601316</v>
          </cell>
          <cell r="G51">
            <v>0</v>
          </cell>
          <cell r="H51">
            <v>0.14001096236107435</v>
          </cell>
          <cell r="I51">
            <v>0.76789071517926732</v>
          </cell>
          <cell r="J51">
            <v>0.19436167055482659</v>
          </cell>
          <cell r="K51">
            <v>3.8792642881712114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0.39960770162235054</v>
          </cell>
          <cell r="F52">
            <v>1.5057022179680415</v>
          </cell>
          <cell r="G52">
            <v>3.2390922460138443</v>
          </cell>
          <cell r="H52">
            <v>1.9113727866878392</v>
          </cell>
          <cell r="I52">
            <v>0</v>
          </cell>
          <cell r="J52">
            <v>0.3832975683984079</v>
          </cell>
          <cell r="K52">
            <v>5.6986098766630446E-2</v>
          </cell>
        </row>
      </sheetData>
      <sheetData sheetId="10">
        <row r="13">
          <cell r="H13">
            <v>720</v>
          </cell>
          <cell r="I13">
            <v>8.2191780821917804E-2</v>
          </cell>
        </row>
        <row r="21">
          <cell r="B21">
            <v>97.048611111111114</v>
          </cell>
          <cell r="C21">
            <v>94.6</v>
          </cell>
          <cell r="D21">
            <v>59.7</v>
          </cell>
          <cell r="E21">
            <v>160.60034722222221</v>
          </cell>
          <cell r="F21">
            <v>281.17395833333336</v>
          </cell>
          <cell r="G21">
            <v>0</v>
          </cell>
          <cell r="H21">
            <v>152.453125</v>
          </cell>
          <cell r="I21">
            <v>160.19444444444446</v>
          </cell>
          <cell r="J21">
            <v>134.37256944444445</v>
          </cell>
          <cell r="K21">
            <v>159.61597222222221</v>
          </cell>
        </row>
        <row r="22">
          <cell r="B22">
            <v>15.540625</v>
          </cell>
          <cell r="C22">
            <v>0</v>
          </cell>
          <cell r="D22">
            <v>0.15104166666666666</v>
          </cell>
          <cell r="E22">
            <v>39.702430555555551</v>
          </cell>
          <cell r="F22">
            <v>186.16944444444445</v>
          </cell>
          <cell r="G22">
            <v>75.958333333333343</v>
          </cell>
          <cell r="H22">
            <v>801.85798611111113</v>
          </cell>
          <cell r="I22">
            <v>0</v>
          </cell>
          <cell r="J22">
            <v>167.30347222222221</v>
          </cell>
          <cell r="K22">
            <v>12.870138888888889</v>
          </cell>
        </row>
        <row r="24">
          <cell r="B24">
            <v>69.875</v>
          </cell>
          <cell r="C24">
            <v>68.111999999999995</v>
          </cell>
          <cell r="D24">
            <v>42.984000000000002</v>
          </cell>
          <cell r="E24">
            <v>115.63225</v>
          </cell>
          <cell r="F24">
            <v>202.44524999999999</v>
          </cell>
          <cell r="G24">
            <v>0</v>
          </cell>
          <cell r="H24">
            <v>109.76625</v>
          </cell>
          <cell r="I24">
            <v>115.34</v>
          </cell>
          <cell r="J24">
            <v>96.748249999999999</v>
          </cell>
          <cell r="K24">
            <v>114.9235</v>
          </cell>
        </row>
        <row r="25">
          <cell r="B25">
            <v>11.189249999999999</v>
          </cell>
          <cell r="C25">
            <v>0</v>
          </cell>
          <cell r="D25">
            <v>0.10875</v>
          </cell>
          <cell r="E25">
            <v>28.585749999999997</v>
          </cell>
          <cell r="F25">
            <v>134.042</v>
          </cell>
          <cell r="G25">
            <v>54.690000000000005</v>
          </cell>
          <cell r="H25">
            <v>577.33775000000003</v>
          </cell>
          <cell r="I25">
            <v>0</v>
          </cell>
          <cell r="J25">
            <v>120.4585</v>
          </cell>
          <cell r="K25">
            <v>9.2665000000000006</v>
          </cell>
        </row>
        <row r="27">
          <cell r="B27">
            <v>3.2138464127820359</v>
          </cell>
          <cell r="C27">
            <v>3.0015779851899129</v>
          </cell>
          <cell r="D27">
            <v>3.4039910204725503</v>
          </cell>
          <cell r="E27">
            <v>2.1176629810856649</v>
          </cell>
          <cell r="F27">
            <v>1.0253613071267362</v>
          </cell>
          <cell r="G27">
            <v>0</v>
          </cell>
          <cell r="H27">
            <v>0.14557092918587713</v>
          </cell>
          <cell r="I27">
            <v>0.70233310781793135</v>
          </cell>
          <cell r="J27">
            <v>0.18776414789050216</v>
          </cell>
          <cell r="K27">
            <v>3.879843352355405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0.4022202102295116</v>
          </cell>
          <cell r="F28">
            <v>0.83586779950136691</v>
          </cell>
          <cell r="G28">
            <v>1.1679371570071619</v>
          </cell>
          <cell r="H28">
            <v>0.81355098962849548</v>
          </cell>
          <cell r="I28">
            <v>0</v>
          </cell>
          <cell r="J28">
            <v>0.29246036332169595</v>
          </cell>
          <cell r="K28">
            <v>5.6226207688870357E-2</v>
          </cell>
        </row>
        <row r="30">
          <cell r="B30">
            <v>0.41894866746237369</v>
          </cell>
        </row>
        <row r="31">
          <cell r="B31">
            <v>0.32525254862641545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0.68036173251713294</v>
          </cell>
          <cell r="G33">
            <v>2.0866646921083865</v>
          </cell>
          <cell r="H33">
            <v>1.109960724261658</v>
          </cell>
          <cell r="I33">
            <v>0</v>
          </cell>
          <cell r="J33">
            <v>0.10647871377588913</v>
          </cell>
          <cell r="K33">
            <v>0</v>
          </cell>
        </row>
        <row r="34">
          <cell r="I34">
            <v>2.0818175062339317</v>
          </cell>
        </row>
        <row r="38">
          <cell r="B38">
            <v>223.83462473180623</v>
          </cell>
          <cell r="C38">
            <v>204.44347972725532</v>
          </cell>
          <cell r="D38">
            <v>146.31715002399213</v>
          </cell>
          <cell r="E38">
            <v>244.85759343554406</v>
          </cell>
          <cell r="F38">
            <v>203.46322243107892</v>
          </cell>
          <cell r="G38">
            <v>0</v>
          </cell>
          <cell r="H38">
            <v>14.177899921000826</v>
          </cell>
          <cell r="I38">
            <v>85.677657042771941</v>
          </cell>
          <cell r="J38">
            <v>18.70579391602007</v>
          </cell>
          <cell r="K38">
            <v>445.35753367761993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11.503531784754161</v>
          </cell>
          <cell r="F39">
            <v>111.70636335605248</v>
          </cell>
          <cell r="G39">
            <v>63.69007692957134</v>
          </cell>
          <cell r="H39">
            <v>460.06058587902373</v>
          </cell>
          <cell r="I39">
            <v>0</v>
          </cell>
          <cell r="J39">
            <v>32.577358988884995</v>
          </cell>
          <cell r="K39">
            <v>0.53420659332305165</v>
          </cell>
        </row>
        <row r="41">
          <cell r="B41">
            <v>85.004684628115641</v>
          </cell>
          <cell r="C41">
            <v>225.31059336126455</v>
          </cell>
          <cell r="D41">
            <v>65.050159596882764</v>
          </cell>
          <cell r="E41">
            <v>127.42616984935319</v>
          </cell>
          <cell r="F41">
            <v>7.3734965473377763</v>
          </cell>
          <cell r="G41">
            <v>61.585454116968933</v>
          </cell>
          <cell r="H41">
            <v>241.72500215244045</v>
          </cell>
          <cell r="I41">
            <v>108.92665354021716</v>
          </cell>
          <cell r="J41">
            <v>332.02938742395503</v>
          </cell>
          <cell r="K41">
            <v>105.64628547398677</v>
          </cell>
        </row>
        <row r="42">
          <cell r="B42">
            <v>12.060364503067483</v>
          </cell>
          <cell r="C42">
            <v>0</v>
          </cell>
          <cell r="D42">
            <v>3.2525254862641538E-2</v>
          </cell>
          <cell r="E42">
            <v>34.613376224823128</v>
          </cell>
          <cell r="F42">
            <v>73.155749666454554</v>
          </cell>
          <cell r="G42">
            <v>52.268734839909527</v>
          </cell>
          <cell r="H42">
            <v>336.69960332923017</v>
          </cell>
          <cell r="I42">
            <v>0</v>
          </cell>
          <cell r="J42">
            <v>45.454207397326115</v>
          </cell>
          <cell r="K42">
            <v>28.605961651693239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90.854968177142609</v>
          </cell>
          <cell r="G44">
            <v>113.73836615794292</v>
          </cell>
          <cell r="H44">
            <v>625.58851360101482</v>
          </cell>
          <cell r="I44">
            <v>0</v>
          </cell>
          <cell r="J44">
            <v>12.277756268876463</v>
          </cell>
          <cell r="K44">
            <v>0</v>
          </cell>
        </row>
        <row r="45">
          <cell r="B45">
            <v>77.193793131154166</v>
          </cell>
          <cell r="C45">
            <v>0</v>
          </cell>
          <cell r="D45">
            <v>0.20818175062339317</v>
          </cell>
          <cell r="E45">
            <v>221.54701901341497</v>
          </cell>
          <cell r="F45">
            <v>468.24205061716577</v>
          </cell>
          <cell r="G45">
            <v>334.55223541816622</v>
          </cell>
          <cell r="H45">
            <v>2155.0857372617202</v>
          </cell>
          <cell r="I45">
            <v>0</v>
          </cell>
          <cell r="J45">
            <v>290.9350444488914</v>
          </cell>
          <cell r="K45">
            <v>183.09584967327427</v>
          </cell>
        </row>
        <row r="46">
          <cell r="G46">
            <v>0</v>
          </cell>
        </row>
        <row r="51">
          <cell r="B51">
            <v>3.2033577779149369</v>
          </cell>
          <cell r="C51">
            <v>3.0015779851899129</v>
          </cell>
          <cell r="D51">
            <v>3.4039910204725508</v>
          </cell>
          <cell r="E51">
            <v>2.1175545181862678</v>
          </cell>
          <cell r="F51">
            <v>1.0050283838770182</v>
          </cell>
          <cell r="G51">
            <v>0</v>
          </cell>
          <cell r="H51">
            <v>0.12916447378862653</v>
          </cell>
          <cell r="I51">
            <v>0.74282692078005841</v>
          </cell>
          <cell r="J51">
            <v>0.19334503638071046</v>
          </cell>
          <cell r="K51">
            <v>3.8752520909789547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0.40242189848977766</v>
          </cell>
          <cell r="F52">
            <v>1.5111780750301775</v>
          </cell>
          <cell r="G52">
            <v>3.2442575075427729</v>
          </cell>
          <cell r="H52">
            <v>1.8804401747158201</v>
          </cell>
          <cell r="I52">
            <v>0</v>
          </cell>
          <cell r="J52">
            <v>0.37236986395946697</v>
          </cell>
          <cell r="K52">
            <v>5.7649230380731845E-2</v>
          </cell>
        </row>
      </sheetData>
      <sheetData sheetId="11">
        <row r="13">
          <cell r="H13">
            <v>744</v>
          </cell>
          <cell r="I13">
            <v>8.493150684931508E-2</v>
          </cell>
        </row>
        <row r="21">
          <cell r="B21">
            <v>97.143817204301072</v>
          </cell>
          <cell r="C21">
            <v>94.6</v>
          </cell>
          <cell r="D21">
            <v>59.7</v>
          </cell>
          <cell r="E21">
            <v>160.47486559139784</v>
          </cell>
          <cell r="F21">
            <v>281.0774865591398</v>
          </cell>
          <cell r="G21">
            <v>0</v>
          </cell>
          <cell r="H21">
            <v>153.76250000000002</v>
          </cell>
          <cell r="I21">
            <v>164.52150537634409</v>
          </cell>
          <cell r="J21">
            <v>135.14032258064518</v>
          </cell>
          <cell r="K21">
            <v>159.62036290322578</v>
          </cell>
        </row>
        <row r="22">
          <cell r="B22">
            <v>15.580309139784944</v>
          </cell>
          <cell r="C22">
            <v>0</v>
          </cell>
          <cell r="D22">
            <v>0.15322580645161293</v>
          </cell>
          <cell r="E22">
            <v>39.904368279569887</v>
          </cell>
          <cell r="F22">
            <v>187.24025537634409</v>
          </cell>
          <cell r="G22">
            <v>76.345967741935482</v>
          </cell>
          <cell r="H22">
            <v>805.61955645161299</v>
          </cell>
          <cell r="I22">
            <v>0</v>
          </cell>
          <cell r="J22">
            <v>168.04052419354841</v>
          </cell>
          <cell r="K22">
            <v>12.938575268817203</v>
          </cell>
        </row>
        <row r="24">
          <cell r="B24">
            <v>72.275000000000006</v>
          </cell>
          <cell r="C24">
            <v>70.38239999999999</v>
          </cell>
          <cell r="D24">
            <v>44.416800000000002</v>
          </cell>
          <cell r="E24">
            <v>119.39329999999998</v>
          </cell>
          <cell r="F24">
            <v>209.12164999999999</v>
          </cell>
          <cell r="G24">
            <v>0</v>
          </cell>
          <cell r="H24">
            <v>114.3993</v>
          </cell>
          <cell r="I24">
            <v>122.404</v>
          </cell>
          <cell r="J24">
            <v>100.54440000000001</v>
          </cell>
          <cell r="K24">
            <v>118.75754999999999</v>
          </cell>
        </row>
        <row r="25">
          <cell r="B25">
            <v>11.591749999999998</v>
          </cell>
          <cell r="C25">
            <v>0</v>
          </cell>
          <cell r="D25">
            <v>0.11400000000000002</v>
          </cell>
          <cell r="E25">
            <v>29.688849999999995</v>
          </cell>
          <cell r="F25">
            <v>139.30674999999999</v>
          </cell>
          <cell r="G25">
            <v>56.801400000000001</v>
          </cell>
          <cell r="H25">
            <v>599.3809500000001</v>
          </cell>
          <cell r="I25">
            <v>0</v>
          </cell>
          <cell r="J25">
            <v>125.02215000000001</v>
          </cell>
          <cell r="K25">
            <v>9.6262999999999987</v>
          </cell>
        </row>
        <row r="27">
          <cell r="B27">
            <v>3.2130262881899085</v>
          </cell>
          <cell r="C27">
            <v>3.0018078330312745</v>
          </cell>
          <cell r="D27">
            <v>3.3944675363641492</v>
          </cell>
          <cell r="E27">
            <v>2.1167536496928454</v>
          </cell>
          <cell r="F27">
            <v>1.0256448779683702</v>
          </cell>
          <cell r="G27">
            <v>0</v>
          </cell>
          <cell r="H27">
            <v>0.1431196387056832</v>
          </cell>
          <cell r="I27">
            <v>0.69071165660951805</v>
          </cell>
          <cell r="J27">
            <v>0.18700759704803738</v>
          </cell>
          <cell r="K27">
            <v>3.8788610232212508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0.40339673526176212</v>
          </cell>
          <cell r="F28">
            <v>0.83753697780479197</v>
          </cell>
          <cell r="G28">
            <v>1.1683779635891411</v>
          </cell>
          <cell r="H28">
            <v>0.80842199214042854</v>
          </cell>
          <cell r="I28">
            <v>0</v>
          </cell>
          <cell r="J28">
            <v>0.28881678089628932</v>
          </cell>
          <cell r="K28">
            <v>5.6489802746280855E-2</v>
          </cell>
        </row>
        <row r="30">
          <cell r="B30">
            <v>0.4329136230444528</v>
          </cell>
        </row>
        <row r="31">
          <cell r="B31">
            <v>0.33609430024729592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0.68201971414816143</v>
          </cell>
          <cell r="G33">
            <v>2.089038288738907</v>
          </cell>
          <cell r="H33">
            <v>1.1024420847865963</v>
          </cell>
          <cell r="I33">
            <v>0</v>
          </cell>
          <cell r="J33">
            <v>0.10773852601544259</v>
          </cell>
          <cell r="K33">
            <v>0</v>
          </cell>
        </row>
        <row r="34">
          <cell r="I34">
            <v>2.1512114231083954</v>
          </cell>
        </row>
        <row r="38">
          <cell r="B38">
            <v>231.48683885282884</v>
          </cell>
          <cell r="C38">
            <v>211.27443962754035</v>
          </cell>
          <cell r="D38">
            <v>150.77138566917912</v>
          </cell>
          <cell r="E38">
            <v>252.71697744922875</v>
          </cell>
          <cell r="F38">
            <v>210.259551968751</v>
          </cell>
          <cell r="G38">
            <v>0</v>
          </cell>
          <cell r="H38">
            <v>14.48140808858647</v>
          </cell>
          <cell r="I38">
            <v>89.251887905355233</v>
          </cell>
          <cell r="J38">
            <v>19.378895318895264</v>
          </cell>
          <cell r="K38">
            <v>460.10806852362737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11.981887253997348</v>
          </cell>
          <cell r="F39">
            <v>116.26534433568521</v>
          </cell>
          <cell r="G39">
            <v>66.172048842828403</v>
          </cell>
          <cell r="H39">
            <v>474.4142175590747</v>
          </cell>
          <cell r="I39">
            <v>0</v>
          </cell>
          <cell r="J39">
            <v>33.349984356577572</v>
          </cell>
          <cell r="K39">
            <v>0.55771196783357868</v>
          </cell>
        </row>
        <row r="41">
          <cell r="B41">
            <v>87.838174115719497</v>
          </cell>
          <cell r="C41">
            <v>232.82094647330672</v>
          </cell>
          <cell r="D41">
            <v>67.218498250112191</v>
          </cell>
          <cell r="E41">
            <v>131.67370884433166</v>
          </cell>
          <cell r="F41">
            <v>7.6192797655823687</v>
          </cell>
          <cell r="G41">
            <v>63.638302587534575</v>
          </cell>
          <cell r="H41">
            <v>249.78250222418842</v>
          </cell>
          <cell r="I41">
            <v>112.55754199155773</v>
          </cell>
          <cell r="J41">
            <v>343.09703367142021</v>
          </cell>
          <cell r="K41">
            <v>109.16782832311966</v>
          </cell>
        </row>
        <row r="42">
          <cell r="B42">
            <v>12.462376653169731</v>
          </cell>
          <cell r="C42">
            <v>0</v>
          </cell>
          <cell r="D42">
            <v>3.3609430024729589E-2</v>
          </cell>
          <cell r="E42">
            <v>35.767155432317232</v>
          </cell>
          <cell r="F42">
            <v>75.594274655336363</v>
          </cell>
          <cell r="G42">
            <v>54.011026001239841</v>
          </cell>
          <cell r="H42">
            <v>347.92292344020444</v>
          </cell>
          <cell r="I42">
            <v>0</v>
          </cell>
          <cell r="J42">
            <v>46.969347643903653</v>
          </cell>
          <cell r="K42">
            <v>29.559493706749677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94.5909138016642</v>
          </cell>
          <cell r="G44">
            <v>118.2597391912827</v>
          </cell>
          <cell r="H44">
            <v>644.79778198119641</v>
          </cell>
          <cell r="I44">
            <v>0</v>
          </cell>
          <cell r="J44">
            <v>12.893156037666097</v>
          </cell>
          <cell r="K44">
            <v>0</v>
          </cell>
        </row>
        <row r="45">
          <cell r="B45">
            <v>79.766919568859294</v>
          </cell>
          <cell r="C45">
            <v>0</v>
          </cell>
          <cell r="D45">
            <v>0.21512114231083956</v>
          </cell>
          <cell r="E45">
            <v>228.93191964719546</v>
          </cell>
          <cell r="F45">
            <v>483.85011897107131</v>
          </cell>
          <cell r="G45">
            <v>345.70397659877176</v>
          </cell>
          <cell r="H45">
            <v>2226.9219285037771</v>
          </cell>
          <cell r="I45">
            <v>0</v>
          </cell>
          <cell r="J45">
            <v>300.63287926385448</v>
          </cell>
          <cell r="K45">
            <v>189.19904466238339</v>
          </cell>
        </row>
        <row r="46">
          <cell r="G46">
            <v>0</v>
          </cell>
        </row>
        <row r="51">
          <cell r="B51">
            <v>3.2028618312394164</v>
          </cell>
          <cell r="C51">
            <v>3.0018078330312745</v>
          </cell>
          <cell r="D51">
            <v>3.3944675363641488</v>
          </cell>
          <cell r="E51">
            <v>2.1166763750497624</v>
          </cell>
          <cell r="F51">
            <v>1.0054413398552995</v>
          </cell>
          <cell r="G51">
            <v>0</v>
          </cell>
          <cell r="H51">
            <v>0.12658650960789508</v>
          </cell>
          <cell r="I51">
            <v>0.72915826202865297</v>
          </cell>
          <cell r="J51">
            <v>0.1927396783798527</v>
          </cell>
          <cell r="K51">
            <v>3.8743479342881981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0.40358206040305872</v>
          </cell>
          <cell r="F52">
            <v>1.5136112079088013</v>
          </cell>
          <cell r="G52">
            <v>3.2469584910602749</v>
          </cell>
          <cell r="H52">
            <v>1.8672798986025014</v>
          </cell>
          <cell r="I52">
            <v>0</v>
          </cell>
          <cell r="J52">
            <v>0.36987958049228609</v>
          </cell>
          <cell r="K52">
            <v>5.7936275394863943E-2</v>
          </cell>
        </row>
      </sheetData>
      <sheetData sheetId="12">
        <row r="13">
          <cell r="H13">
            <v>720</v>
          </cell>
          <cell r="I13">
            <v>8.2191780821917804E-2</v>
          </cell>
        </row>
        <row r="21">
          <cell r="B21">
            <v>168.83611111111111</v>
          </cell>
          <cell r="C21">
            <v>225.9</v>
          </cell>
          <cell r="D21">
            <v>145.9</v>
          </cell>
          <cell r="E21">
            <v>302.09965277777781</v>
          </cell>
          <cell r="F21">
            <v>68.155555555555551</v>
          </cell>
          <cell r="G21">
            <v>0</v>
          </cell>
          <cell r="H21">
            <v>13.681944444444444</v>
          </cell>
          <cell r="I21">
            <v>45.173611111111114</v>
          </cell>
          <cell r="J21">
            <v>119.14270833333333</v>
          </cell>
          <cell r="K21">
            <v>177.60208333333333</v>
          </cell>
        </row>
        <row r="22">
          <cell r="B22">
            <v>57.978819444444447</v>
          </cell>
          <cell r="C22">
            <v>0</v>
          </cell>
          <cell r="D22">
            <v>0.11909722222222222</v>
          </cell>
          <cell r="E22">
            <v>40.291666666666664</v>
          </cell>
          <cell r="F22">
            <v>169.76666666666668</v>
          </cell>
          <cell r="G22">
            <v>72.001041666666666</v>
          </cell>
          <cell r="H22">
            <v>757.28263888888887</v>
          </cell>
          <cell r="I22">
            <v>0</v>
          </cell>
          <cell r="J22">
            <v>156.88159722222221</v>
          </cell>
          <cell r="K22">
            <v>12.13298611111111</v>
          </cell>
        </row>
        <row r="24">
          <cell r="B24">
            <v>121.562</v>
          </cell>
          <cell r="C24">
            <v>162.648</v>
          </cell>
          <cell r="D24">
            <v>105.048</v>
          </cell>
          <cell r="E24">
            <v>217.51175000000001</v>
          </cell>
          <cell r="F24">
            <v>49.072000000000003</v>
          </cell>
          <cell r="G24">
            <v>0</v>
          </cell>
          <cell r="H24">
            <v>9.8510000000000009</v>
          </cell>
          <cell r="I24">
            <v>32.524999999999999</v>
          </cell>
          <cell r="J24">
            <v>85.782749999999993</v>
          </cell>
          <cell r="K24">
            <v>127.87350000000001</v>
          </cell>
        </row>
        <row r="25">
          <cell r="B25">
            <v>41.744750000000003</v>
          </cell>
          <cell r="C25">
            <v>0</v>
          </cell>
          <cell r="D25">
            <v>8.5750000000000007E-2</v>
          </cell>
          <cell r="E25">
            <v>29.01</v>
          </cell>
          <cell r="F25">
            <v>122.232</v>
          </cell>
          <cell r="G25">
            <v>51.84075</v>
          </cell>
          <cell r="H25">
            <v>545.24350000000004</v>
          </cell>
          <cell r="I25">
            <v>0</v>
          </cell>
          <cell r="J25">
            <v>112.95475</v>
          </cell>
          <cell r="K25">
            <v>8.7357499999999995</v>
          </cell>
        </row>
        <row r="27">
          <cell r="B27">
            <v>1.6273239275553923</v>
          </cell>
          <cell r="C27">
            <v>2.0100124763792651</v>
          </cell>
          <cell r="D27">
            <v>2.4451994396095813</v>
          </cell>
          <cell r="E27">
            <v>1.5727666026878868</v>
          </cell>
          <cell r="F27">
            <v>0.83270078752126564</v>
          </cell>
          <cell r="G27">
            <v>0</v>
          </cell>
          <cell r="H27">
            <v>0.10159058186044836</v>
          </cell>
          <cell r="I27">
            <v>1.5630468858852504</v>
          </cell>
          <cell r="J27">
            <v>0.19622856148867981</v>
          </cell>
          <cell r="K27">
            <v>2.9478912711849068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9.832285137735973E-2</v>
          </cell>
          <cell r="F28">
            <v>0.61219209000945596</v>
          </cell>
          <cell r="G28">
            <v>0.81189742001950727</v>
          </cell>
          <cell r="H28">
            <v>0.93217589051357774</v>
          </cell>
          <cell r="I28">
            <v>0</v>
          </cell>
          <cell r="J28">
            <v>0.60898044254179662</v>
          </cell>
          <cell r="K28">
            <v>4.2345889648678255E-2</v>
          </cell>
        </row>
        <row r="30">
          <cell r="B30">
            <v>0.41894866746237369</v>
          </cell>
        </row>
        <row r="31">
          <cell r="B31">
            <v>0.32525254862641551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0.47536592609757194</v>
          </cell>
          <cell r="G33">
            <v>1.7810134552715002</v>
          </cell>
          <cell r="H33">
            <v>1.4965270186255875</v>
          </cell>
          <cell r="I33">
            <v>0</v>
          </cell>
          <cell r="J33">
            <v>0.21480207380210359</v>
          </cell>
          <cell r="K33">
            <v>0</v>
          </cell>
        </row>
        <row r="34">
          <cell r="I34">
            <v>2.0131408432734381</v>
          </cell>
        </row>
        <row r="38">
          <cell r="B38">
            <v>195.52950025379829</v>
          </cell>
          <cell r="C38">
            <v>326.92450925813461</v>
          </cell>
          <cell r="D38">
            <v>256.86331073210738</v>
          </cell>
          <cell r="E38">
            <v>338.84771863591914</v>
          </cell>
          <cell r="F38">
            <v>36.461484907894352</v>
          </cell>
          <cell r="G38">
            <v>0</v>
          </cell>
          <cell r="H38">
            <v>0.72245705965140583</v>
          </cell>
          <cell r="I38">
            <v>59.691662217502454</v>
          </cell>
          <cell r="J38">
            <v>17.025468593101316</v>
          </cell>
          <cell r="K38">
            <v>354.7688432489806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2.8523940763449649</v>
          </cell>
          <cell r="F39">
            <v>73.838744132377215</v>
          </cell>
          <cell r="G39">
            <v>41.400235071029535</v>
          </cell>
          <cell r="H39">
            <v>498.01651424951501</v>
          </cell>
          <cell r="I39">
            <v>0</v>
          </cell>
          <cell r="J39">
            <v>63.612555712007115</v>
          </cell>
          <cell r="K39">
            <v>0.35168029033578085</v>
          </cell>
        </row>
        <row r="41">
          <cell r="B41">
            <v>85.004684628115641</v>
          </cell>
          <cell r="C41">
            <v>225.31059336126455</v>
          </cell>
          <cell r="D41">
            <v>65.05015959688275</v>
          </cell>
          <cell r="E41">
            <v>127.42616984935322</v>
          </cell>
          <cell r="F41">
            <v>7.3734965473377754</v>
          </cell>
          <cell r="G41">
            <v>61.585454116968933</v>
          </cell>
          <cell r="H41">
            <v>241.72500215244042</v>
          </cell>
          <cell r="I41">
            <v>108.92665354021713</v>
          </cell>
          <cell r="J41">
            <v>332.02938742395503</v>
          </cell>
          <cell r="K41">
            <v>105.64628547398675</v>
          </cell>
        </row>
        <row r="42">
          <cell r="B42">
            <v>12.060364503067484</v>
          </cell>
          <cell r="C42">
            <v>0</v>
          </cell>
          <cell r="D42">
            <v>3.2525254862641545E-2</v>
          </cell>
          <cell r="E42">
            <v>34.613376224823135</v>
          </cell>
          <cell r="F42">
            <v>73.155749666454568</v>
          </cell>
          <cell r="G42">
            <v>52.268734839909541</v>
          </cell>
          <cell r="H42">
            <v>336.69960332923023</v>
          </cell>
          <cell r="I42">
            <v>0</v>
          </cell>
          <cell r="J42">
            <v>45.45420739732613</v>
          </cell>
          <cell r="K42">
            <v>28.605961651693242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57.286312289130692</v>
          </cell>
          <cell r="G44">
            <v>90.761222466136132</v>
          </cell>
          <cell r="H44">
            <v>795.29413797630855</v>
          </cell>
          <cell r="I44">
            <v>0</v>
          </cell>
          <cell r="J44">
            <v>22.194525802589737</v>
          </cell>
          <cell r="K44">
            <v>0</v>
          </cell>
        </row>
        <row r="45">
          <cell r="B45">
            <v>74.647262468579072</v>
          </cell>
          <cell r="C45">
            <v>0</v>
          </cell>
          <cell r="D45">
            <v>0.2013140843273438</v>
          </cell>
          <cell r="E45">
            <v>214.23844854115933</v>
          </cell>
          <cell r="F45">
            <v>452.79530689545561</v>
          </cell>
          <cell r="G45">
            <v>323.51575837553759</v>
          </cell>
          <cell r="H45">
            <v>2083.9920432248041</v>
          </cell>
          <cell r="I45">
            <v>0</v>
          </cell>
          <cell r="J45">
            <v>281.33744622945972</v>
          </cell>
          <cell r="K45">
            <v>177.05573716589885</v>
          </cell>
        </row>
        <row r="46">
          <cell r="G46">
            <v>0</v>
          </cell>
        </row>
        <row r="51">
          <cell r="B51">
            <v>1.608475512526927</v>
          </cell>
          <cell r="C51">
            <v>2.0100124763792646</v>
          </cell>
          <cell r="D51">
            <v>2.4451994396095822</v>
          </cell>
          <cell r="E51">
            <v>1.5578363864753013</v>
          </cell>
          <cell r="F51">
            <v>0.74302015218239215</v>
          </cell>
          <cell r="G51">
            <v>0</v>
          </cell>
          <cell r="H51">
            <v>7.3338448853051033E-2</v>
          </cell>
          <cell r="I51">
            <v>1.8352547953113745</v>
          </cell>
          <cell r="J51">
            <v>0.19847193745946962</v>
          </cell>
          <cell r="K51">
            <v>2.7743734491429466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9.8324511421749902E-2</v>
          </cell>
          <cell r="F52">
            <v>1.0727555502774062</v>
          </cell>
          <cell r="G52">
            <v>2.5493739488175935</v>
          </cell>
          <cell r="H52">
            <v>2.3719872904964912</v>
          </cell>
          <cell r="I52">
            <v>0</v>
          </cell>
          <cell r="J52">
            <v>0.75965890336260189</v>
          </cell>
          <cell r="K52">
            <v>4.0257595551129656E-2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Nod"/>
      <sheetName val="Ram"/>
      <sheetName val="%USO"/>
      <sheetName val="Dias"/>
      <sheetName val="ENERGIA"/>
      <sheetName val="ENSA"/>
      <sheetName val="1. DatosFijos"/>
    </sheetNames>
    <sheetDataSet>
      <sheetData sheetId="0">
        <row r="1">
          <cell r="B1">
            <v>3</v>
          </cell>
          <cell r="C1" t="str">
            <v>2019-2020</v>
          </cell>
        </row>
        <row r="3">
          <cell r="B3">
            <v>51220.151770625169</v>
          </cell>
          <cell r="D3">
            <v>2765.1699999999996</v>
          </cell>
        </row>
        <row r="4">
          <cell r="B4">
            <v>43806.034477544112</v>
          </cell>
          <cell r="D4">
            <v>2494.9699999999998</v>
          </cell>
          <cell r="F4">
            <v>17.557739963824861</v>
          </cell>
        </row>
        <row r="5">
          <cell r="B5">
            <v>7414.117293081059</v>
          </cell>
          <cell r="D5">
            <v>270.2</v>
          </cell>
          <cell r="F5">
            <v>27.439368220137155</v>
          </cell>
        </row>
        <row r="7">
          <cell r="B7">
            <v>55642.054105485877</v>
          </cell>
          <cell r="C7">
            <v>1</v>
          </cell>
          <cell r="D7">
            <v>680.26</v>
          </cell>
          <cell r="E7">
            <v>1</v>
          </cell>
          <cell r="F7">
            <v>81.795275490967981</v>
          </cell>
          <cell r="G7" t="str">
            <v>(230 kV)</v>
          </cell>
        </row>
        <row r="11">
          <cell r="B11">
            <v>294.5</v>
          </cell>
          <cell r="C11">
            <v>537.79999999999995</v>
          </cell>
          <cell r="D11">
            <v>155.26999999999998</v>
          </cell>
          <cell r="E11">
            <v>375.70699999999999</v>
          </cell>
          <cell r="F11">
            <v>606.81000000000006</v>
          </cell>
          <cell r="G11">
            <v>147</v>
          </cell>
          <cell r="H11">
            <v>195.98</v>
          </cell>
          <cell r="I11">
            <v>260</v>
          </cell>
          <cell r="J11">
            <v>792.53</v>
          </cell>
          <cell r="K11">
            <v>252.17</v>
          </cell>
        </row>
        <row r="12">
          <cell r="B12">
            <v>38.67</v>
          </cell>
          <cell r="C12">
            <v>0</v>
          </cell>
          <cell r="D12">
            <v>0.11</v>
          </cell>
          <cell r="E12">
            <v>110.14999999999999</v>
          </cell>
          <cell r="F12">
            <v>232.27983529537579</v>
          </cell>
          <cell r="G12">
            <v>165.64199929453994</v>
          </cell>
          <cell r="H12">
            <v>1072.8601093489131</v>
          </cell>
          <cell r="I12">
            <v>0</v>
          </cell>
          <cell r="J12">
            <v>136.93050338355616</v>
          </cell>
          <cell r="K12">
            <v>90.39</v>
          </cell>
        </row>
      </sheetData>
      <sheetData sheetId="1">
        <row r="3">
          <cell r="A3">
            <v>6002</v>
          </cell>
        </row>
      </sheetData>
      <sheetData sheetId="2">
        <row r="2">
          <cell r="C2">
            <v>230</v>
          </cell>
        </row>
      </sheetData>
      <sheetData sheetId="3"/>
      <sheetData sheetId="4">
        <row r="3">
          <cell r="E3" t="str">
            <v xml:space="preserve"> 2.- Día Semihábil (sábado):</v>
          </cell>
        </row>
      </sheetData>
      <sheetData sheetId="5">
        <row r="2">
          <cell r="L2">
            <v>10391.438170650001</v>
          </cell>
        </row>
      </sheetData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M01"/>
      <sheetName val="M02"/>
      <sheetName val="M03"/>
      <sheetName val="M04"/>
      <sheetName val="M05"/>
      <sheetName val="M06"/>
      <sheetName val="M07"/>
      <sheetName val="M08"/>
      <sheetName val="M09"/>
      <sheetName val="M10"/>
      <sheetName val="M11"/>
      <sheetName val="M12"/>
    </sheetNames>
    <sheetDataSet>
      <sheetData sheetId="0">
        <row r="29">
          <cell r="B29">
            <v>2.1390626733741729</v>
          </cell>
        </row>
      </sheetData>
      <sheetData sheetId="1">
        <row r="13">
          <cell r="H13">
            <v>744</v>
          </cell>
          <cell r="I13">
            <v>8.4931506849315067E-2</v>
          </cell>
        </row>
        <row r="21">
          <cell r="B21">
            <v>158.46525537634409</v>
          </cell>
          <cell r="C21">
            <v>225.90000000000003</v>
          </cell>
          <cell r="D21">
            <v>145.9</v>
          </cell>
          <cell r="E21">
            <v>332.33481182795691</v>
          </cell>
          <cell r="F21">
            <v>110.99327956989248</v>
          </cell>
          <cell r="G21">
            <v>0</v>
          </cell>
          <cell r="H21">
            <v>5.950940860215054</v>
          </cell>
          <cell r="I21">
            <v>97.82069892473119</v>
          </cell>
          <cell r="J21">
            <v>99.796841397849448</v>
          </cell>
          <cell r="K21">
            <v>195.43030913978492</v>
          </cell>
        </row>
        <row r="22">
          <cell r="B22">
            <v>9.4532930107526898</v>
          </cell>
          <cell r="C22">
            <v>0</v>
          </cell>
          <cell r="D22">
            <v>0.15551075268817205</v>
          </cell>
          <cell r="E22">
            <v>40.735349462365591</v>
          </cell>
          <cell r="F22">
            <v>185.97204301075271</v>
          </cell>
          <cell r="G22">
            <v>77.825806451612891</v>
          </cell>
          <cell r="H22">
            <v>873.9112903225805</v>
          </cell>
          <cell r="I22">
            <v>0</v>
          </cell>
          <cell r="J22">
            <v>171.20436827956991</v>
          </cell>
          <cell r="K22">
            <v>13.188911290322583</v>
          </cell>
        </row>
        <row r="24">
          <cell r="B24">
            <v>117.89815000000002</v>
          </cell>
          <cell r="C24">
            <v>168.06960000000004</v>
          </cell>
          <cell r="D24">
            <v>108.54960000000001</v>
          </cell>
          <cell r="E24">
            <v>247.25709999999995</v>
          </cell>
          <cell r="F24">
            <v>82.578999999999994</v>
          </cell>
          <cell r="G24">
            <v>0</v>
          </cell>
          <cell r="H24">
            <v>4.4275000000000002</v>
          </cell>
          <cell r="I24">
            <v>72.778600000000012</v>
          </cell>
          <cell r="J24">
            <v>74.24884999999999</v>
          </cell>
          <cell r="K24">
            <v>145.40015</v>
          </cell>
        </row>
        <row r="25">
          <cell r="B25">
            <v>7.0332500000000007</v>
          </cell>
          <cell r="C25">
            <v>0</v>
          </cell>
          <cell r="D25">
            <v>0.1157</v>
          </cell>
          <cell r="E25">
            <v>30.307099999999998</v>
          </cell>
          <cell r="F25">
            <v>138.36320000000001</v>
          </cell>
          <cell r="G25">
            <v>57.902399999999993</v>
          </cell>
          <cell r="H25">
            <v>650.18999999999983</v>
          </cell>
          <cell r="I25">
            <v>0</v>
          </cell>
          <cell r="J25">
            <v>127.37605000000002</v>
          </cell>
          <cell r="K25">
            <v>9.8125500000000017</v>
          </cell>
        </row>
        <row r="27">
          <cell r="B27">
            <v>1.8956315107312596</v>
          </cell>
          <cell r="C27">
            <v>1.757566333951639</v>
          </cell>
          <cell r="D27">
            <v>2.2295986040061924</v>
          </cell>
          <cell r="E27">
            <v>1.4267933194931834</v>
          </cell>
          <cell r="F27">
            <v>0.72786514015667481</v>
          </cell>
          <cell r="G27">
            <v>0</v>
          </cell>
          <cell r="H27">
            <v>2.0161953008199167E-2</v>
          </cell>
          <cell r="I27">
            <v>0.67952723322302477</v>
          </cell>
          <cell r="J27">
            <v>5.8247732947558722E-2</v>
          </cell>
          <cell r="K27">
            <v>2.5972255718557573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0.13045931869454855</v>
          </cell>
          <cell r="F28">
            <v>0.50678675010706686</v>
          </cell>
          <cell r="G28">
            <v>0.65222981475449593</v>
          </cell>
          <cell r="H28">
            <v>0.7741689383760576</v>
          </cell>
          <cell r="I28">
            <v>0</v>
          </cell>
          <cell r="J28">
            <v>0.75672395443713658</v>
          </cell>
          <cell r="K28">
            <v>3.1318963199604553E-2</v>
          </cell>
        </row>
        <row r="30">
          <cell r="B30">
            <v>0.48222447987471345</v>
          </cell>
        </row>
        <row r="31">
          <cell r="B31">
            <v>0.33227219198333996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0.60981691519669012</v>
          </cell>
          <cell r="G33">
            <v>2.3605035248865205</v>
          </cell>
          <cell r="H33">
            <v>1.9572345149918591</v>
          </cell>
          <cell r="I33">
            <v>0</v>
          </cell>
          <cell r="J33">
            <v>0.44523470396407577</v>
          </cell>
          <cell r="K33">
            <v>0</v>
          </cell>
        </row>
        <row r="34">
          <cell r="I34">
            <v>1.743186809801663</v>
          </cell>
        </row>
        <row r="38">
          <cell r="B38">
            <v>218.89352044220868</v>
          </cell>
          <cell r="C38">
            <v>295.39347072071831</v>
          </cell>
          <cell r="D38">
            <v>242.02203662543056</v>
          </cell>
          <cell r="E38">
            <v>350.07923268943352</v>
          </cell>
          <cell r="F38">
            <v>54.001198816608415</v>
          </cell>
          <cell r="G38">
            <v>0</v>
          </cell>
          <cell r="H38">
            <v>0.52501725633350638</v>
          </cell>
          <cell r="I38">
            <v>84.391560012456864</v>
          </cell>
          <cell r="J38">
            <v>4.2553386830917663</v>
          </cell>
          <cell r="K38">
            <v>363.57434788687345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3.9436737853563724</v>
          </cell>
          <cell r="F39">
            <v>69.146307853150432</v>
          </cell>
          <cell r="G39">
            <v>37.162088417145497</v>
          </cell>
          <cell r="H39">
            <v>492.62523927074164</v>
          </cell>
          <cell r="I39">
            <v>0</v>
          </cell>
          <cell r="J39">
            <v>88.17171179629598</v>
          </cell>
          <cell r="K39">
            <v>0.29486022009094742</v>
          </cell>
        </row>
        <row r="41">
          <cell r="B41">
            <v>102.81025910928888</v>
          </cell>
          <cell r="C41">
            <v>259.34032527662077</v>
          </cell>
          <cell r="D41">
            <v>74.874994990146746</v>
          </cell>
          <cell r="E41">
            <v>170.56617410304526</v>
          </cell>
          <cell r="F41">
            <v>29.864162038640998</v>
          </cell>
          <cell r="G41">
            <v>70.886998541582869</v>
          </cell>
          <cell r="H41">
            <v>94.506353565846325</v>
          </cell>
          <cell r="I41">
            <v>125.3783647674255</v>
          </cell>
          <cell r="J41">
            <v>382.1773670351065</v>
          </cell>
          <cell r="K41">
            <v>121.60254709000647</v>
          </cell>
        </row>
        <row r="42">
          <cell r="B42">
            <v>12.848965663995754</v>
          </cell>
          <cell r="C42">
            <v>0</v>
          </cell>
          <cell r="D42">
            <v>3.6549941118167388E-2</v>
          </cell>
          <cell r="E42">
            <v>36.599781946964896</v>
          </cell>
          <cell r="F42">
            <v>77.180130027123667</v>
          </cell>
          <cell r="G42">
            <v>55.03823019009964</v>
          </cell>
          <cell r="H42">
            <v>356.4815802248491</v>
          </cell>
          <cell r="I42">
            <v>0</v>
          </cell>
          <cell r="J42">
            <v>45.498198508636349</v>
          </cell>
          <cell r="K42">
            <v>30.0340834333741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83.113500543173956</v>
          </cell>
          <cell r="G44">
            <v>134.48178836358426</v>
          </cell>
          <cell r="H44">
            <v>1233.6239049441353</v>
          </cell>
          <cell r="I44">
            <v>0</v>
          </cell>
          <cell r="J44">
            <v>54.821706071072832</v>
          </cell>
          <cell r="K44">
            <v>0</v>
          </cell>
        </row>
        <row r="45">
          <cell r="B45">
            <v>67.409033935030322</v>
          </cell>
          <cell r="C45">
            <v>0</v>
          </cell>
          <cell r="D45">
            <v>0.1917505490781829</v>
          </cell>
          <cell r="E45">
            <v>192.01202709965315</v>
          </cell>
          <cell r="F45">
            <v>404.9071450698018</v>
          </cell>
          <cell r="G45">
            <v>288.74494831941837</v>
          </cell>
          <cell r="H45">
            <v>1870.1955913793945</v>
          </cell>
          <cell r="I45">
            <v>0</v>
          </cell>
          <cell r="J45">
            <v>238.695447357717</v>
          </cell>
          <cell r="K45">
            <v>157.56665573797233</v>
          </cell>
        </row>
        <row r="46">
          <cell r="G46">
            <v>0</v>
          </cell>
        </row>
        <row r="51">
          <cell r="B51">
            <v>1.8566323597292125</v>
          </cell>
          <cell r="C51">
            <v>1.7575663339516381</v>
          </cell>
          <cell r="D51">
            <v>2.2295986040061919</v>
          </cell>
          <cell r="E51">
            <v>1.4158510824944304</v>
          </cell>
          <cell r="F51">
            <v>0.65393379450718003</v>
          </cell>
          <cell r="G51">
            <v>0</v>
          </cell>
          <cell r="H51">
            <v>0.11858097263320301</v>
          </cell>
          <cell r="I51">
            <v>1.1595655867584269</v>
          </cell>
          <cell r="J51">
            <v>5.7311846353064952E-2</v>
          </cell>
          <cell r="K51">
            <v>2.5005087538552986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0.13012375929588685</v>
          </cell>
          <cell r="F52">
            <v>1.1004357256577211</v>
          </cell>
          <cell r="G52">
            <v>2.9643654974703946</v>
          </cell>
          <cell r="H52">
            <v>2.6549918396389942</v>
          </cell>
          <cell r="I52">
            <v>0</v>
          </cell>
          <cell r="J52">
            <v>1.1226083542971288</v>
          </cell>
          <cell r="K52">
            <v>3.0049296063810873E-2</v>
          </cell>
        </row>
      </sheetData>
      <sheetData sheetId="2">
        <row r="13">
          <cell r="H13">
            <v>744</v>
          </cell>
          <cell r="I13">
            <v>8.4931506849315053E-2</v>
          </cell>
        </row>
        <row r="21">
          <cell r="B21">
            <v>158.12157258064516</v>
          </cell>
          <cell r="C21">
            <v>225.89999999999998</v>
          </cell>
          <cell r="D21">
            <v>145.9</v>
          </cell>
          <cell r="E21">
            <v>332.37540322580645</v>
          </cell>
          <cell r="F21">
            <v>110.39596774193551</v>
          </cell>
          <cell r="G21">
            <v>0</v>
          </cell>
          <cell r="H21">
            <v>5.433467741935484</v>
          </cell>
          <cell r="I21">
            <v>91.674999999999997</v>
          </cell>
          <cell r="J21">
            <v>99.253830645161273</v>
          </cell>
          <cell r="K21">
            <v>194.28783602150537</v>
          </cell>
        </row>
        <row r="22">
          <cell r="B22">
            <v>9.3649865591397869</v>
          </cell>
          <cell r="C22">
            <v>0</v>
          </cell>
          <cell r="D22">
            <v>0.15241935483870969</v>
          </cell>
          <cell r="E22">
            <v>40.477284946236558</v>
          </cell>
          <cell r="F22">
            <v>184.61424731182797</v>
          </cell>
          <cell r="G22">
            <v>77.329032258064501</v>
          </cell>
          <cell r="H22">
            <v>868.19072580645161</v>
          </cell>
          <cell r="I22">
            <v>0</v>
          </cell>
          <cell r="J22">
            <v>169.95826612903224</v>
          </cell>
          <cell r="K22">
            <v>13.100604838709678</v>
          </cell>
        </row>
        <row r="24">
          <cell r="B24">
            <v>117.64245</v>
          </cell>
          <cell r="C24">
            <v>168.06959999999998</v>
          </cell>
          <cell r="D24">
            <v>108.54960000000001</v>
          </cell>
          <cell r="E24">
            <v>247.28729999999999</v>
          </cell>
          <cell r="F24">
            <v>82.13460000000002</v>
          </cell>
          <cell r="G24">
            <v>0</v>
          </cell>
          <cell r="H24">
            <v>4.0425000000000004</v>
          </cell>
          <cell r="I24">
            <v>68.206199999999995</v>
          </cell>
          <cell r="J24">
            <v>73.844849999999994</v>
          </cell>
          <cell r="K24">
            <v>144.55015</v>
          </cell>
        </row>
        <row r="25">
          <cell r="B25">
            <v>6.967550000000001</v>
          </cell>
          <cell r="C25">
            <v>0</v>
          </cell>
          <cell r="D25">
            <v>0.1134</v>
          </cell>
          <cell r="E25">
            <v>30.115099999999998</v>
          </cell>
          <cell r="F25">
            <v>137.35300000000001</v>
          </cell>
          <cell r="G25">
            <v>57.532799999999988</v>
          </cell>
          <cell r="H25">
            <v>645.93389999999999</v>
          </cell>
          <cell r="I25">
            <v>0</v>
          </cell>
          <cell r="J25">
            <v>126.44894999999998</v>
          </cell>
          <cell r="K25">
            <v>9.7468500000000002</v>
          </cell>
        </row>
        <row r="27">
          <cell r="B27">
            <v>1.90356243284619</v>
          </cell>
          <cell r="C27">
            <v>1.7650933024387547</v>
          </cell>
          <cell r="D27">
            <v>2.2372604585531337</v>
          </cell>
          <cell r="E27">
            <v>1.434144804433461</v>
          </cell>
          <cell r="F27">
            <v>0.73587013347799168</v>
          </cell>
          <cell r="G27">
            <v>0</v>
          </cell>
          <cell r="H27">
            <v>1.8408739703138371E-2</v>
          </cell>
          <cell r="I27">
            <v>0.64586020624487528</v>
          </cell>
          <cell r="J27">
            <v>5.856150041862597E-2</v>
          </cell>
          <cell r="K27">
            <v>2.6095665752693291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0.1304764777500251</v>
          </cell>
          <cell r="F28">
            <v>0.50678619274503889</v>
          </cell>
          <cell r="G28">
            <v>0.65312449730669475</v>
          </cell>
          <cell r="H28">
            <v>0.7762330052913784</v>
          </cell>
          <cell r="I28">
            <v>0</v>
          </cell>
          <cell r="J28">
            <v>0.77805348361363091</v>
          </cell>
          <cell r="K28">
            <v>3.1455068284321659E-2</v>
          </cell>
        </row>
        <row r="30">
          <cell r="B30">
            <v>0.4822244798747134</v>
          </cell>
        </row>
        <row r="31">
          <cell r="B31">
            <v>0.33227219198333996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0.6080097735452008</v>
          </cell>
          <cell r="G33">
            <v>2.3573243400709849</v>
          </cell>
          <cell r="H33">
            <v>1.9643924973986779</v>
          </cell>
          <cell r="I33">
            <v>0</v>
          </cell>
          <cell r="J33">
            <v>0.45165398316767397</v>
          </cell>
          <cell r="K33">
            <v>0</v>
          </cell>
        </row>
        <row r="34">
          <cell r="I34">
            <v>1.7448619737334601</v>
          </cell>
        </row>
        <row r="38">
          <cell r="B38">
            <v>219.53151973936394</v>
          </cell>
          <cell r="C38">
            <v>296.65852530356045</v>
          </cell>
          <cell r="D38">
            <v>242.85372787175922</v>
          </cell>
          <cell r="E38">
            <v>352.01908134300879</v>
          </cell>
          <cell r="F38">
            <v>54.371872371290401</v>
          </cell>
          <cell r="G38">
            <v>0</v>
          </cell>
          <cell r="H38">
            <v>0.47936358186972317</v>
          </cell>
          <cell r="I38">
            <v>79.62549325504601</v>
          </cell>
          <cell r="J38">
            <v>4.2593597332068356</v>
          </cell>
          <cell r="K38">
            <v>363.33677993404984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3.9194552068371538</v>
          </cell>
          <cell r="F39">
            <v>68.68758385900955</v>
          </cell>
          <cell r="G39">
            <v>36.992347245659545</v>
          </cell>
          <cell r="H39">
            <v>491.08376629629493</v>
          </cell>
          <cell r="I39">
            <v>0</v>
          </cell>
          <cell r="J39">
            <v>90.366357934739383</v>
          </cell>
          <cell r="K39">
            <v>0.29437080024032231</v>
          </cell>
        </row>
        <row r="41">
          <cell r="B41">
            <v>102.81025910928889</v>
          </cell>
          <cell r="C41">
            <v>259.34032527662083</v>
          </cell>
          <cell r="D41">
            <v>74.87499499014676</v>
          </cell>
          <cell r="E41">
            <v>170.56617410304528</v>
          </cell>
          <cell r="F41">
            <v>29.864162038641002</v>
          </cell>
          <cell r="G41">
            <v>70.886998541582869</v>
          </cell>
          <cell r="H41">
            <v>94.506353565846325</v>
          </cell>
          <cell r="I41">
            <v>125.3783647674255</v>
          </cell>
          <cell r="J41">
            <v>382.17736703510661</v>
          </cell>
          <cell r="K41">
            <v>121.6025470900065</v>
          </cell>
        </row>
        <row r="42">
          <cell r="B42">
            <v>12.848965663995756</v>
          </cell>
          <cell r="C42">
            <v>0</v>
          </cell>
          <cell r="D42">
            <v>3.6549941118167388E-2</v>
          </cell>
          <cell r="E42">
            <v>36.599781946964889</v>
          </cell>
          <cell r="F42">
            <v>77.180130027123681</v>
          </cell>
          <cell r="G42">
            <v>55.03823019009964</v>
          </cell>
          <cell r="H42">
            <v>356.4815802248491</v>
          </cell>
          <cell r="I42">
            <v>0</v>
          </cell>
          <cell r="J42">
            <v>45.498198508636349</v>
          </cell>
          <cell r="K42">
            <v>30.0340834333741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82.338726118263509</v>
          </cell>
          <cell r="G44">
            <v>133.55260095339872</v>
          </cell>
          <cell r="H44">
            <v>1231.7494052990212</v>
          </cell>
          <cell r="I44">
            <v>0</v>
          </cell>
          <cell r="J44">
            <v>55.306085414669504</v>
          </cell>
          <cell r="K44">
            <v>0</v>
          </cell>
        </row>
        <row r="45">
          <cell r="B45">
            <v>67.473812524272915</v>
          </cell>
          <cell r="C45">
            <v>0</v>
          </cell>
          <cell r="D45">
            <v>0.19193481711068058</v>
          </cell>
          <cell r="E45">
            <v>192.19654640674059</v>
          </cell>
          <cell r="F45">
            <v>405.29625187197246</v>
          </cell>
          <cell r="G45">
            <v>289.02242582222738</v>
          </cell>
          <cell r="H45">
            <v>1871.9928079384404</v>
          </cell>
          <cell r="I45">
            <v>0</v>
          </cell>
          <cell r="J45">
            <v>238.92482839814801</v>
          </cell>
          <cell r="K45">
            <v>157.71807380576746</v>
          </cell>
        </row>
        <row r="46">
          <cell r="G46">
            <v>0</v>
          </cell>
        </row>
        <row r="51">
          <cell r="B51">
            <v>1.8660910219003766</v>
          </cell>
          <cell r="C51">
            <v>1.7650933024387545</v>
          </cell>
          <cell r="D51">
            <v>2.2372604585531333</v>
          </cell>
          <cell r="E51">
            <v>1.4235226853259704</v>
          </cell>
          <cell r="F51">
            <v>0.66198499014167456</v>
          </cell>
          <cell r="G51">
            <v>0</v>
          </cell>
          <cell r="H51">
            <v>0.118580972633203</v>
          </cell>
          <cell r="I51">
            <v>1.1674230972411015</v>
          </cell>
          <cell r="J51">
            <v>5.7679848130327789E-2</v>
          </cell>
          <cell r="K51">
            <v>2.5135690273171618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0.13014916792031753</v>
          </cell>
          <cell r="F52">
            <v>1.0995486809700046</v>
          </cell>
          <cell r="G52">
            <v>2.9643081546362824</v>
          </cell>
          <cell r="H52">
            <v>2.6671973271495988</v>
          </cell>
          <cell r="I52">
            <v>0</v>
          </cell>
          <cell r="J52">
            <v>1.1520257253967623</v>
          </cell>
          <cell r="K52">
            <v>3.0201634398838835E-2</v>
          </cell>
        </row>
      </sheetData>
      <sheetData sheetId="3">
        <row r="13">
          <cell r="H13">
            <v>720</v>
          </cell>
          <cell r="I13">
            <v>8.2191780821917831E-2</v>
          </cell>
        </row>
        <row r="21">
          <cell r="B21">
            <v>156.07513888888892</v>
          </cell>
          <cell r="C21">
            <v>225.9</v>
          </cell>
          <cell r="D21">
            <v>145.9</v>
          </cell>
          <cell r="E21">
            <v>331.05645833333335</v>
          </cell>
          <cell r="F21">
            <v>110.69715277777779</v>
          </cell>
          <cell r="G21">
            <v>0</v>
          </cell>
          <cell r="H21">
            <v>5.614583333333333</v>
          </cell>
          <cell r="I21">
            <v>92.653055555555554</v>
          </cell>
          <cell r="J21">
            <v>99.396527777777777</v>
          </cell>
          <cell r="K21">
            <v>192.38784722222223</v>
          </cell>
        </row>
        <row r="22">
          <cell r="B22">
            <v>9.3813888888888908</v>
          </cell>
          <cell r="C22">
            <v>0</v>
          </cell>
          <cell r="D22">
            <v>0.15263888888888891</v>
          </cell>
          <cell r="E22">
            <v>40.37222222222222</v>
          </cell>
          <cell r="F22">
            <v>184.0477083333333</v>
          </cell>
          <cell r="G22">
            <v>77.127499999999998</v>
          </cell>
          <cell r="H22">
            <v>865.79416666666668</v>
          </cell>
          <cell r="I22">
            <v>0</v>
          </cell>
          <cell r="J22">
            <v>169.58479166666666</v>
          </cell>
          <cell r="K22">
            <v>13.070277777777781</v>
          </cell>
        </row>
        <row r="24">
          <cell r="B24">
            <v>112.37410000000003</v>
          </cell>
          <cell r="C24">
            <v>162.648</v>
          </cell>
          <cell r="D24">
            <v>105.048</v>
          </cell>
          <cell r="E24">
            <v>238.36064999999999</v>
          </cell>
          <cell r="F24">
            <v>79.701950000000011</v>
          </cell>
          <cell r="G24">
            <v>0</v>
          </cell>
          <cell r="H24">
            <v>4.0425000000000004</v>
          </cell>
          <cell r="I24">
            <v>66.7102</v>
          </cell>
          <cell r="J24">
            <v>71.5655</v>
          </cell>
          <cell r="K24">
            <v>138.51925</v>
          </cell>
        </row>
        <row r="25">
          <cell r="B25">
            <v>6.7546000000000017</v>
          </cell>
          <cell r="C25">
            <v>0</v>
          </cell>
          <cell r="D25">
            <v>0.10990000000000001</v>
          </cell>
          <cell r="E25">
            <v>29.068000000000001</v>
          </cell>
          <cell r="F25">
            <v>132.51434999999998</v>
          </cell>
          <cell r="G25">
            <v>55.531799999999997</v>
          </cell>
          <cell r="H25">
            <v>623.37180000000001</v>
          </cell>
          <cell r="I25">
            <v>0</v>
          </cell>
          <cell r="J25">
            <v>122.10104999999999</v>
          </cell>
          <cell r="K25">
            <v>9.4106000000000023</v>
          </cell>
        </row>
        <row r="27">
          <cell r="B27">
            <v>1.9109518296420898</v>
          </cell>
          <cell r="C27">
            <v>1.7744457275277259</v>
          </cell>
          <cell r="D27">
            <v>2.2453353363905997</v>
          </cell>
          <cell r="E27">
            <v>1.4421584175492765</v>
          </cell>
          <cell r="F27">
            <v>0.73998146377914908</v>
          </cell>
          <cell r="G27">
            <v>0</v>
          </cell>
          <cell r="H27">
            <v>1.9022364359909651E-2</v>
          </cell>
          <cell r="I27">
            <v>0.64501098074389329</v>
          </cell>
          <cell r="J27">
            <v>5.8660067630539166E-2</v>
          </cell>
          <cell r="K27">
            <v>2.6365364210942555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0.13065166979112439</v>
          </cell>
          <cell r="F28">
            <v>0.50894862529474882</v>
          </cell>
          <cell r="G28">
            <v>0.65667070469537225</v>
          </cell>
          <cell r="H28">
            <v>0.77980203677656323</v>
          </cell>
          <cell r="I28">
            <v>0</v>
          </cell>
          <cell r="J28">
            <v>0.77869143962117715</v>
          </cell>
          <cell r="K28">
            <v>3.1917314686795227E-2</v>
          </cell>
        </row>
        <row r="30">
          <cell r="B30">
            <v>0.46666885149165815</v>
          </cell>
        </row>
        <row r="31">
          <cell r="B31">
            <v>0.32155373417742572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0.6117819007957811</v>
          </cell>
          <cell r="G33">
            <v>2.3748484328344945</v>
          </cell>
          <cell r="H33">
            <v>1.9777356280110812</v>
          </cell>
          <cell r="I33">
            <v>0</v>
          </cell>
          <cell r="J33">
            <v>0.44969095867744979</v>
          </cell>
          <cell r="K33">
            <v>0</v>
          </cell>
        </row>
        <row r="34">
          <cell r="I34">
            <v>1.6870630523197898</v>
          </cell>
        </row>
        <row r="38">
          <cell r="B38">
            <v>210.00481743719661</v>
          </cell>
          <cell r="C38">
            <v>288.6100486909296</v>
          </cell>
          <cell r="D38">
            <v>235.86798641715967</v>
          </cell>
          <cell r="E38">
            <v>340.9342598822335</v>
          </cell>
          <cell r="F38">
            <v>53.127599500173204</v>
          </cell>
          <cell r="G38">
            <v>0</v>
          </cell>
          <cell r="H38">
            <v>0.47936358186972317</v>
          </cell>
          <cell r="I38">
            <v>77.434249380806591</v>
          </cell>
          <cell r="J38">
            <v>4.1324788516980604</v>
          </cell>
          <cell r="K38">
            <v>350.50828316098642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3.7873635934982084</v>
          </cell>
          <cell r="F39">
            <v>66.501430352433388</v>
          </cell>
          <cell r="G39">
            <v>35.862672280054085</v>
          </cell>
          <cell r="H39">
            <v>475.53900845554779</v>
          </cell>
          <cell r="I39">
            <v>0</v>
          </cell>
          <cell r="J39">
            <v>87.064074885756042</v>
          </cell>
          <cell r="K39">
            <v>0.28791624830485307</v>
          </cell>
        </row>
        <row r="41">
          <cell r="B41">
            <v>99.493799138021515</v>
          </cell>
          <cell r="C41">
            <v>250.97450833221373</v>
          </cell>
          <cell r="D41">
            <v>72.459672571109763</v>
          </cell>
          <cell r="E41">
            <v>165.06403945455992</v>
          </cell>
          <cell r="F41">
            <v>28.900801972878387</v>
          </cell>
          <cell r="G41">
            <v>68.600321169273755</v>
          </cell>
          <cell r="H41">
            <v>91.457761515335179</v>
          </cell>
          <cell r="I41">
            <v>121.33390138783113</v>
          </cell>
          <cell r="J41">
            <v>369.84906487268381</v>
          </cell>
          <cell r="K41">
            <v>117.67988428065145</v>
          </cell>
        </row>
        <row r="42">
          <cell r="B42">
            <v>12.434482900641054</v>
          </cell>
          <cell r="C42">
            <v>0</v>
          </cell>
          <cell r="D42">
            <v>3.537091075951683E-2</v>
          </cell>
          <cell r="E42">
            <v>35.419143819643438</v>
          </cell>
          <cell r="F42">
            <v>74.690448413345493</v>
          </cell>
          <cell r="G42">
            <v>53.262803409773845</v>
          </cell>
          <cell r="H42">
            <v>344.98217441114434</v>
          </cell>
          <cell r="I42">
            <v>0</v>
          </cell>
          <cell r="J42">
            <v>44.030514685777113</v>
          </cell>
          <cell r="K42">
            <v>29.065242032297512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79.870898238343614</v>
          </cell>
          <cell r="G44">
            <v>129.69289632304285</v>
          </cell>
          <cell r="H44">
            <v>1194.5907421227123</v>
          </cell>
          <cell r="I44">
            <v>0</v>
          </cell>
          <cell r="J44">
            <v>53.104780521893758</v>
          </cell>
          <cell r="K44">
            <v>0</v>
          </cell>
        </row>
        <row r="45">
          <cell r="B45">
            <v>65.238728233206274</v>
          </cell>
          <cell r="C45">
            <v>0</v>
          </cell>
          <cell r="D45">
            <v>0.18557693575517689</v>
          </cell>
          <cell r="E45">
            <v>185.8299952130248</v>
          </cell>
          <cell r="F45">
            <v>391.87072792575464</v>
          </cell>
          <cell r="G45">
            <v>279.44849692219907</v>
          </cell>
          <cell r="H45">
            <v>1809.9826507903206</v>
          </cell>
          <cell r="I45">
            <v>0</v>
          </cell>
          <cell r="J45">
            <v>231.01039299394751</v>
          </cell>
          <cell r="K45">
            <v>152.49362929918578</v>
          </cell>
        </row>
        <row r="46">
          <cell r="G46">
            <v>0</v>
          </cell>
        </row>
        <row r="51">
          <cell r="B51">
            <v>1.8688008841645589</v>
          </cell>
          <cell r="C51">
            <v>1.7744457275277261</v>
          </cell>
          <cell r="D51">
            <v>2.2453353363905992</v>
          </cell>
          <cell r="E51">
            <v>1.4303294603460492</v>
          </cell>
          <cell r="F51">
            <v>0.66657841495939807</v>
          </cell>
          <cell r="G51">
            <v>0</v>
          </cell>
          <cell r="H51">
            <v>0.118580972633203</v>
          </cell>
          <cell r="I51">
            <v>1.1607557671961197</v>
          </cell>
          <cell r="J51">
            <v>5.7744008659173209E-2</v>
          </cell>
          <cell r="K51">
            <v>2.5303940294290248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0.1302932294446886</v>
          </cell>
          <cell r="F52">
            <v>1.1045771917590586</v>
          </cell>
          <cell r="G52">
            <v>2.9812750280577425</v>
          </cell>
          <cell r="H52">
            <v>2.6791872050969583</v>
          </cell>
          <cell r="I52">
            <v>0</v>
          </cell>
          <cell r="J52">
            <v>1.1479742017587058</v>
          </cell>
          <cell r="K52">
            <v>3.0594887499718722E-2</v>
          </cell>
        </row>
      </sheetData>
      <sheetData sheetId="4">
        <row r="13">
          <cell r="H13">
            <v>744</v>
          </cell>
          <cell r="I13">
            <v>8.4931506849315067E-2</v>
          </cell>
        </row>
        <row r="21">
          <cell r="B21">
            <v>158.46525537634409</v>
          </cell>
          <cell r="C21">
            <v>225.90000000000003</v>
          </cell>
          <cell r="D21">
            <v>145.9</v>
          </cell>
          <cell r="E21">
            <v>332.33481182795691</v>
          </cell>
          <cell r="F21">
            <v>110.99327956989248</v>
          </cell>
          <cell r="G21">
            <v>0</v>
          </cell>
          <cell r="H21">
            <v>5.950940860215054</v>
          </cell>
          <cell r="I21">
            <v>97.82069892473119</v>
          </cell>
          <cell r="J21">
            <v>99.796841397849448</v>
          </cell>
          <cell r="K21">
            <v>195.43030913978492</v>
          </cell>
        </row>
        <row r="22">
          <cell r="B22">
            <v>9.4532930107526898</v>
          </cell>
          <cell r="C22">
            <v>0</v>
          </cell>
          <cell r="D22">
            <v>0.15551075268817205</v>
          </cell>
          <cell r="E22">
            <v>40.735349462365591</v>
          </cell>
          <cell r="F22">
            <v>185.97204301075271</v>
          </cell>
          <cell r="G22">
            <v>77.825806451612891</v>
          </cell>
          <cell r="H22">
            <v>873.9112903225805</v>
          </cell>
          <cell r="I22">
            <v>0</v>
          </cell>
          <cell r="J22">
            <v>171.20436827956991</v>
          </cell>
          <cell r="K22">
            <v>13.188911290322583</v>
          </cell>
        </row>
        <row r="24">
          <cell r="B24">
            <v>117.89815000000002</v>
          </cell>
          <cell r="C24">
            <v>168.06960000000004</v>
          </cell>
          <cell r="D24">
            <v>108.54960000000001</v>
          </cell>
          <cell r="E24">
            <v>247.25709999999995</v>
          </cell>
          <cell r="F24">
            <v>82.578999999999994</v>
          </cell>
          <cell r="G24">
            <v>0</v>
          </cell>
          <cell r="H24">
            <v>4.4275000000000002</v>
          </cell>
          <cell r="I24">
            <v>72.778600000000012</v>
          </cell>
          <cell r="J24">
            <v>74.24884999999999</v>
          </cell>
          <cell r="K24">
            <v>145.40015</v>
          </cell>
        </row>
        <row r="25">
          <cell r="B25">
            <v>7.0332500000000007</v>
          </cell>
          <cell r="C25">
            <v>0</v>
          </cell>
          <cell r="D25">
            <v>0.1157</v>
          </cell>
          <cell r="E25">
            <v>30.307099999999998</v>
          </cell>
          <cell r="F25">
            <v>138.36320000000001</v>
          </cell>
          <cell r="G25">
            <v>57.902399999999993</v>
          </cell>
          <cell r="H25">
            <v>650.18999999999983</v>
          </cell>
          <cell r="I25">
            <v>0</v>
          </cell>
          <cell r="J25">
            <v>127.37605000000002</v>
          </cell>
          <cell r="K25">
            <v>9.8125500000000017</v>
          </cell>
        </row>
        <row r="27">
          <cell r="B27">
            <v>1.8956315107312596</v>
          </cell>
          <cell r="C27">
            <v>1.757566333951639</v>
          </cell>
          <cell r="D27">
            <v>2.2295986040061924</v>
          </cell>
          <cell r="E27">
            <v>1.4267933194931834</v>
          </cell>
          <cell r="F27">
            <v>0.72786514015667481</v>
          </cell>
          <cell r="G27">
            <v>0</v>
          </cell>
          <cell r="H27">
            <v>2.0161953008199167E-2</v>
          </cell>
          <cell r="I27">
            <v>0.67952723322302477</v>
          </cell>
          <cell r="J27">
            <v>5.8247732947558722E-2</v>
          </cell>
          <cell r="K27">
            <v>2.5972255718557573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0.13045931869454855</v>
          </cell>
          <cell r="F28">
            <v>0.50678675010706686</v>
          </cell>
          <cell r="G28">
            <v>0.65222981475449593</v>
          </cell>
          <cell r="H28">
            <v>0.7741689383760576</v>
          </cell>
          <cell r="I28">
            <v>0</v>
          </cell>
          <cell r="J28">
            <v>0.75672395443713658</v>
          </cell>
          <cell r="K28">
            <v>3.1318963199604553E-2</v>
          </cell>
        </row>
        <row r="30">
          <cell r="B30">
            <v>0.48222447987471345</v>
          </cell>
        </row>
        <row r="31">
          <cell r="B31">
            <v>0.33227219198333996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0.60981691519669012</v>
          </cell>
          <cell r="G33">
            <v>2.3605035248865205</v>
          </cell>
          <cell r="H33">
            <v>1.9572345149918591</v>
          </cell>
          <cell r="I33">
            <v>0</v>
          </cell>
          <cell r="J33">
            <v>0.44523470396407577</v>
          </cell>
          <cell r="K33">
            <v>0</v>
          </cell>
        </row>
        <row r="34">
          <cell r="I34">
            <v>1.743186809801663</v>
          </cell>
        </row>
        <row r="38">
          <cell r="B38">
            <v>218.89352044220868</v>
          </cell>
          <cell r="C38">
            <v>295.39347072071831</v>
          </cell>
          <cell r="D38">
            <v>242.02203662543056</v>
          </cell>
          <cell r="E38">
            <v>350.07923268943352</v>
          </cell>
          <cell r="F38">
            <v>54.001198816608415</v>
          </cell>
          <cell r="G38">
            <v>0</v>
          </cell>
          <cell r="H38">
            <v>0.52501725633350638</v>
          </cell>
          <cell r="I38">
            <v>84.391560012456864</v>
          </cell>
          <cell r="J38">
            <v>4.2553386830917663</v>
          </cell>
          <cell r="K38">
            <v>363.57434788687345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3.9436737853563724</v>
          </cell>
          <cell r="F39">
            <v>69.146307853150432</v>
          </cell>
          <cell r="G39">
            <v>37.162088417145497</v>
          </cell>
          <cell r="H39">
            <v>492.62523927074164</v>
          </cell>
          <cell r="I39">
            <v>0</v>
          </cell>
          <cell r="J39">
            <v>88.17171179629598</v>
          </cell>
          <cell r="K39">
            <v>0.29486022009094742</v>
          </cell>
        </row>
        <row r="41">
          <cell r="B41">
            <v>102.81025910928888</v>
          </cell>
          <cell r="C41">
            <v>259.34032527662077</v>
          </cell>
          <cell r="D41">
            <v>74.874994990146746</v>
          </cell>
          <cell r="E41">
            <v>170.56617410304526</v>
          </cell>
          <cell r="F41">
            <v>29.864162038640998</v>
          </cell>
          <cell r="G41">
            <v>70.886998541582869</v>
          </cell>
          <cell r="H41">
            <v>94.506353565846325</v>
          </cell>
          <cell r="I41">
            <v>125.3783647674255</v>
          </cell>
          <cell r="J41">
            <v>382.1773670351065</v>
          </cell>
          <cell r="K41">
            <v>121.60254709000647</v>
          </cell>
        </row>
        <row r="42">
          <cell r="B42">
            <v>12.848965663995754</v>
          </cell>
          <cell r="C42">
            <v>0</v>
          </cell>
          <cell r="D42">
            <v>3.6549941118167388E-2</v>
          </cell>
          <cell r="E42">
            <v>36.599781946964896</v>
          </cell>
          <cell r="F42">
            <v>77.180130027123667</v>
          </cell>
          <cell r="G42">
            <v>55.03823019009964</v>
          </cell>
          <cell r="H42">
            <v>356.4815802248491</v>
          </cell>
          <cell r="I42">
            <v>0</v>
          </cell>
          <cell r="J42">
            <v>45.498198508636349</v>
          </cell>
          <cell r="K42">
            <v>30.0340834333741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83.113500543173956</v>
          </cell>
          <cell r="G44">
            <v>134.48178836358426</v>
          </cell>
          <cell r="H44">
            <v>1233.6239049441353</v>
          </cell>
          <cell r="I44">
            <v>0</v>
          </cell>
          <cell r="J44">
            <v>54.821706071072832</v>
          </cell>
          <cell r="K44">
            <v>0</v>
          </cell>
        </row>
        <row r="45">
          <cell r="B45">
            <v>67.409033935030322</v>
          </cell>
          <cell r="C45">
            <v>0</v>
          </cell>
          <cell r="D45">
            <v>0.1917505490781829</v>
          </cell>
          <cell r="E45">
            <v>192.01202709965315</v>
          </cell>
          <cell r="F45">
            <v>404.9071450698018</v>
          </cell>
          <cell r="G45">
            <v>288.74494831941837</v>
          </cell>
          <cell r="H45">
            <v>1870.1955913793945</v>
          </cell>
          <cell r="I45">
            <v>0</v>
          </cell>
          <cell r="J45">
            <v>238.695447357717</v>
          </cell>
          <cell r="K45">
            <v>157.56665573797233</v>
          </cell>
        </row>
        <row r="46">
          <cell r="G46">
            <v>0</v>
          </cell>
        </row>
        <row r="51">
          <cell r="B51">
            <v>1.8566323597292125</v>
          </cell>
          <cell r="C51">
            <v>1.7575663339516381</v>
          </cell>
          <cell r="D51">
            <v>2.2295986040061919</v>
          </cell>
          <cell r="E51">
            <v>1.4158510824944304</v>
          </cell>
          <cell r="F51">
            <v>0.65393379450718003</v>
          </cell>
          <cell r="G51">
            <v>0</v>
          </cell>
          <cell r="H51">
            <v>0.11858097263320301</v>
          </cell>
          <cell r="I51">
            <v>1.1595655867584269</v>
          </cell>
          <cell r="J51">
            <v>5.7311846353064952E-2</v>
          </cell>
          <cell r="K51">
            <v>2.5005087538552986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0.13012375929588685</v>
          </cell>
          <cell r="F52">
            <v>1.1004357256577211</v>
          </cell>
          <cell r="G52">
            <v>2.9643654974703946</v>
          </cell>
          <cell r="H52">
            <v>2.6549918396389942</v>
          </cell>
          <cell r="I52">
            <v>0</v>
          </cell>
          <cell r="J52">
            <v>1.1226083542971288</v>
          </cell>
          <cell r="K52">
            <v>3.0049296063810873E-2</v>
          </cell>
        </row>
      </sheetData>
      <sheetData sheetId="5">
        <row r="13">
          <cell r="H13">
            <v>720</v>
          </cell>
          <cell r="I13">
            <v>8.2191780821917804E-2</v>
          </cell>
        </row>
        <row r="21">
          <cell r="B21">
            <v>153.62333333333333</v>
          </cell>
          <cell r="C21">
            <v>225.9</v>
          </cell>
          <cell r="D21">
            <v>145.90000000000003</v>
          </cell>
          <cell r="E21">
            <v>329.96375</v>
          </cell>
          <cell r="F21">
            <v>109.85291666666667</v>
          </cell>
          <cell r="G21">
            <v>0</v>
          </cell>
          <cell r="H21">
            <v>4.8125</v>
          </cell>
          <cell r="I21">
            <v>82.088333333333338</v>
          </cell>
          <cell r="J21">
            <v>98.512916666666669</v>
          </cell>
          <cell r="K21">
            <v>188.58</v>
          </cell>
        </row>
        <row r="22">
          <cell r="B22">
            <v>9.2316666666666674</v>
          </cell>
          <cell r="C22">
            <v>0</v>
          </cell>
          <cell r="D22">
            <v>0.14708333333333334</v>
          </cell>
          <cell r="E22">
            <v>39.799166666666672</v>
          </cell>
          <cell r="F22">
            <v>181.02041666666668</v>
          </cell>
          <cell r="G22">
            <v>76.024999999999991</v>
          </cell>
          <cell r="H22">
            <v>853.03125</v>
          </cell>
          <cell r="I22">
            <v>0</v>
          </cell>
          <cell r="J22">
            <v>166.93625</v>
          </cell>
          <cell r="K22">
            <v>12.879166666666665</v>
          </cell>
        </row>
        <row r="24">
          <cell r="B24">
            <v>110.6088</v>
          </cell>
          <cell r="C24">
            <v>162.648</v>
          </cell>
          <cell r="D24">
            <v>105.04800000000002</v>
          </cell>
          <cell r="E24">
            <v>237.57389999999998</v>
          </cell>
          <cell r="F24">
            <v>79.094100000000012</v>
          </cell>
          <cell r="G24">
            <v>0</v>
          </cell>
          <cell r="H24">
            <v>3.4649999999999999</v>
          </cell>
          <cell r="I24">
            <v>59.1036</v>
          </cell>
          <cell r="J24">
            <v>70.929299999999998</v>
          </cell>
          <cell r="K24">
            <v>135.77760000000001</v>
          </cell>
        </row>
        <row r="25">
          <cell r="B25">
            <v>6.6467999999999998</v>
          </cell>
          <cell r="C25">
            <v>0</v>
          </cell>
          <cell r="D25">
            <v>0.10590000000000001</v>
          </cell>
          <cell r="E25">
            <v>28.6554</v>
          </cell>
          <cell r="F25">
            <v>130.3347</v>
          </cell>
          <cell r="G25">
            <v>54.737999999999992</v>
          </cell>
          <cell r="H25">
            <v>614.1825</v>
          </cell>
          <cell r="I25">
            <v>0</v>
          </cell>
          <cell r="J25">
            <v>120.19410000000001</v>
          </cell>
          <cell r="K25">
            <v>9.2729999999999979</v>
          </cell>
        </row>
        <row r="27">
          <cell r="B27">
            <v>1.9322482390808</v>
          </cell>
          <cell r="C27">
            <v>1.7967294654211365</v>
          </cell>
          <cell r="D27">
            <v>2.2667384205039509</v>
          </cell>
          <cell r="E27">
            <v>1.4629299511550582</v>
          </cell>
          <cell r="F27">
            <v>0.75851221533782331</v>
          </cell>
          <cell r="G27">
            <v>0</v>
          </cell>
          <cell r="H27">
            <v>1.6304883737065415E-2</v>
          </cell>
          <cell r="I27">
            <v>0.58163813940652287</v>
          </cell>
          <cell r="J27">
            <v>5.9330977514418778E-2</v>
          </cell>
          <cell r="K27">
            <v>2.6833782651741478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0.13083875572785586</v>
          </cell>
          <cell r="F28">
            <v>0.51086288600254859</v>
          </cell>
          <cell r="G28">
            <v>0.66147574078671945</v>
          </cell>
          <cell r="H28">
            <v>0.78680234341165212</v>
          </cell>
          <cell r="I28">
            <v>0</v>
          </cell>
          <cell r="J28">
            <v>0.81892941063899716</v>
          </cell>
          <cell r="K28">
            <v>3.257988838655991E-2</v>
          </cell>
        </row>
        <row r="30">
          <cell r="B30">
            <v>0.46666885149165815</v>
          </cell>
        </row>
        <row r="31">
          <cell r="B31">
            <v>0.32155373417742583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0.61176164431738211</v>
          </cell>
          <cell r="G33">
            <v>2.3844564883824195</v>
          </cell>
          <cell r="H33">
            <v>2.0028676766873232</v>
          </cell>
          <cell r="I33">
            <v>0</v>
          </cell>
          <cell r="J33">
            <v>0.45989213916194394</v>
          </cell>
          <cell r="K33">
            <v>0</v>
          </cell>
        </row>
        <row r="34">
          <cell r="I34">
            <v>1.6887382162515869</v>
          </cell>
        </row>
        <row r="38">
          <cell r="B38">
            <v>208.98760898270962</v>
          </cell>
          <cell r="C38">
            <v>292.23445409181693</v>
          </cell>
          <cell r="D38">
            <v>238.11633759709909</v>
          </cell>
          <cell r="E38">
            <v>344.6656907746397</v>
          </cell>
          <cell r="F38">
            <v>54.246223709076709</v>
          </cell>
          <cell r="G38">
            <v>0</v>
          </cell>
          <cell r="H38">
            <v>0.41088307017404846</v>
          </cell>
          <cell r="I38">
            <v>69.189527307570629</v>
          </cell>
          <cell r="J38">
            <v>4.149032524946179</v>
          </cell>
          <cell r="K38">
            <v>349.09932884502052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3.7387591576873223</v>
          </cell>
          <cell r="F39">
            <v>65.701922167412619</v>
          </cell>
          <cell r="G39">
            <v>35.61349312314767</v>
          </cell>
          <cell r="H39">
            <v>473.02710776534747</v>
          </cell>
          <cell r="I39">
            <v>0</v>
          </cell>
          <cell r="J39">
            <v>90.671454603990085</v>
          </cell>
          <cell r="K39">
            <v>0.28972899800917851</v>
          </cell>
        </row>
        <row r="41">
          <cell r="B41">
            <v>99.493799138021529</v>
          </cell>
          <cell r="C41">
            <v>250.97450833221376</v>
          </cell>
          <cell r="D41">
            <v>72.459672571109763</v>
          </cell>
          <cell r="E41">
            <v>165.06403945455997</v>
          </cell>
          <cell r="F41">
            <v>28.900801972878387</v>
          </cell>
          <cell r="G41">
            <v>68.600321169273755</v>
          </cell>
          <cell r="H41">
            <v>91.45776151533515</v>
          </cell>
          <cell r="I41">
            <v>121.33390138783113</v>
          </cell>
          <cell r="J41">
            <v>369.84906487268381</v>
          </cell>
          <cell r="K41">
            <v>117.67988428065145</v>
          </cell>
        </row>
        <row r="42">
          <cell r="B42">
            <v>12.434482900641056</v>
          </cell>
          <cell r="C42">
            <v>0</v>
          </cell>
          <cell r="D42">
            <v>3.537091075951683E-2</v>
          </cell>
          <cell r="E42">
            <v>35.419143819643452</v>
          </cell>
          <cell r="F42">
            <v>74.690448413345507</v>
          </cell>
          <cell r="G42">
            <v>53.262803409773838</v>
          </cell>
          <cell r="H42">
            <v>344.98217441114434</v>
          </cell>
          <cell r="I42">
            <v>0</v>
          </cell>
          <cell r="J42">
            <v>44.030514685777121</v>
          </cell>
          <cell r="K42">
            <v>29.065242032297519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78.643048897526171</v>
          </cell>
          <cell r="G44">
            <v>128.41755205363367</v>
          </cell>
          <cell r="H44">
            <v>1193.4975240996052</v>
          </cell>
          <cell r="I44">
            <v>0</v>
          </cell>
          <cell r="J44">
            <v>53.607110018614073</v>
          </cell>
          <cell r="K44">
            <v>0</v>
          </cell>
        </row>
        <row r="45">
          <cell r="B45">
            <v>65.303506822448867</v>
          </cell>
          <cell r="C45">
            <v>0</v>
          </cell>
          <cell r="D45">
            <v>0.18576120378767455</v>
          </cell>
          <cell r="E45">
            <v>186.0145145201123</v>
          </cell>
          <cell r="F45">
            <v>392.25983472792535</v>
          </cell>
          <cell r="G45">
            <v>279.72597442500802</v>
          </cell>
          <cell r="H45">
            <v>1811.779867349366</v>
          </cell>
          <cell r="I45">
            <v>0</v>
          </cell>
          <cell r="J45">
            <v>231.23977403437851</v>
          </cell>
          <cell r="K45">
            <v>152.64504736698098</v>
          </cell>
        </row>
        <row r="46">
          <cell r="G46">
            <v>0</v>
          </cell>
        </row>
        <row r="51">
          <cell r="B51">
            <v>1.8894302169692612</v>
          </cell>
          <cell r="C51">
            <v>1.7967294654211361</v>
          </cell>
          <cell r="D51">
            <v>2.2667384205039509</v>
          </cell>
          <cell r="E51">
            <v>1.4507725418265209</v>
          </cell>
          <cell r="F51">
            <v>0.68584412375988479</v>
          </cell>
          <cell r="G51">
            <v>0</v>
          </cell>
          <cell r="H51">
            <v>0.11858097263320302</v>
          </cell>
          <cell r="I51">
            <v>1.1706482736681121</v>
          </cell>
          <cell r="J51">
            <v>5.8495325978772938E-2</v>
          </cell>
          <cell r="K51">
            <v>2.5711113530141976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0.13047311004862339</v>
          </cell>
          <cell r="F52">
            <v>1.1074945587394516</v>
          </cell>
          <cell r="G52">
            <v>2.9966576268183229</v>
          </cell>
          <cell r="H52">
            <v>2.7134029899336967</v>
          </cell>
          <cell r="I52">
            <v>0</v>
          </cell>
          <cell r="J52">
            <v>1.2003797575971213</v>
          </cell>
          <cell r="K52">
            <v>3.1244365147112971E-2</v>
          </cell>
        </row>
      </sheetData>
      <sheetData sheetId="6">
        <row r="13">
          <cell r="H13">
            <v>744</v>
          </cell>
          <cell r="I13">
            <v>8.4931506849315067E-2</v>
          </cell>
        </row>
        <row r="21">
          <cell r="B21">
            <v>154.40719086021508</v>
          </cell>
          <cell r="C21">
            <v>225.9</v>
          </cell>
          <cell r="D21">
            <v>145.9</v>
          </cell>
          <cell r="E21">
            <v>330.13870967741934</v>
          </cell>
          <cell r="F21">
            <v>110.55389784946237</v>
          </cell>
          <cell r="G21">
            <v>0</v>
          </cell>
          <cell r="H21">
            <v>5.433467741935484</v>
          </cell>
          <cell r="I21">
            <v>89.66424731182795</v>
          </cell>
          <cell r="J21">
            <v>99.172647849462379</v>
          </cell>
          <cell r="K21">
            <v>190.34522849462365</v>
          </cell>
        </row>
        <row r="22">
          <cell r="B22">
            <v>9.340120967741937</v>
          </cell>
          <cell r="C22">
            <v>0</v>
          </cell>
          <cell r="D22">
            <v>0.15094086021505379</v>
          </cell>
          <cell r="E22">
            <v>40.142338709677418</v>
          </cell>
          <cell r="F22">
            <v>182.82836021505375</v>
          </cell>
          <cell r="G22">
            <v>76.68548387096773</v>
          </cell>
          <cell r="H22">
            <v>860.65000000000009</v>
          </cell>
          <cell r="I22">
            <v>0</v>
          </cell>
          <cell r="J22">
            <v>168.57036290322583</v>
          </cell>
          <cell r="K22">
            <v>12.995631720430108</v>
          </cell>
        </row>
        <row r="24">
          <cell r="B24">
            <v>114.87895000000003</v>
          </cell>
          <cell r="C24">
            <v>168.06960000000001</v>
          </cell>
          <cell r="D24">
            <v>108.54960000000001</v>
          </cell>
          <cell r="E24">
            <v>245.62320000000003</v>
          </cell>
          <cell r="F24">
            <v>82.252100000000013</v>
          </cell>
          <cell r="G24">
            <v>0</v>
          </cell>
          <cell r="H24">
            <v>4.0425000000000004</v>
          </cell>
          <cell r="I24">
            <v>66.7102</v>
          </cell>
          <cell r="J24">
            <v>73.784450000000007</v>
          </cell>
          <cell r="K24">
            <v>141.61685</v>
          </cell>
        </row>
        <row r="25">
          <cell r="B25">
            <v>6.9490500000000015</v>
          </cell>
          <cell r="C25">
            <v>0</v>
          </cell>
          <cell r="D25">
            <v>0.11230000000000001</v>
          </cell>
          <cell r="E25">
            <v>29.8659</v>
          </cell>
          <cell r="F25">
            <v>136.02429999999998</v>
          </cell>
          <cell r="G25">
            <v>57.053999999999995</v>
          </cell>
          <cell r="H25">
            <v>640.32360000000006</v>
          </cell>
          <cell r="I25">
            <v>0</v>
          </cell>
          <cell r="J25">
            <v>125.41635000000001</v>
          </cell>
          <cell r="K25">
            <v>9.6687499999999993</v>
          </cell>
        </row>
        <row r="27">
          <cell r="B27">
            <v>1.9209885234795476</v>
          </cell>
          <cell r="C27">
            <v>1.7856422122549758</v>
          </cell>
          <cell r="D27">
            <v>2.2557002190026685</v>
          </cell>
          <cell r="E27">
            <v>1.4522933178818829</v>
          </cell>
          <cell r="F27">
            <v>0.74772112427276594</v>
          </cell>
          <cell r="G27">
            <v>0</v>
          </cell>
          <cell r="H27">
            <v>1.8408739703138371E-2</v>
          </cell>
          <cell r="I27">
            <v>0.62420417491344515</v>
          </cell>
          <cell r="J27">
            <v>5.8918733264546067E-2</v>
          </cell>
          <cell r="K27">
            <v>2.6632051987316316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0.13078710239662408</v>
          </cell>
          <cell r="F28">
            <v>0.51049288555589623</v>
          </cell>
          <cell r="G28">
            <v>0.65974051950431845</v>
          </cell>
          <cell r="H28">
            <v>0.78358978512945909</v>
          </cell>
          <cell r="I28">
            <v>0</v>
          </cell>
          <cell r="J28">
            <v>0.79194483998960663</v>
          </cell>
          <cell r="K28">
            <v>3.2329153739392318E-2</v>
          </cell>
        </row>
        <row r="30">
          <cell r="B30">
            <v>0.48222447987471345</v>
          </cell>
        </row>
        <row r="31">
          <cell r="B31">
            <v>0.3322721919833399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0.61339199241244502</v>
          </cell>
          <cell r="G33">
            <v>2.3854581310619651</v>
          </cell>
          <cell r="H33">
            <v>1.9915612250354613</v>
          </cell>
          <cell r="I33">
            <v>0</v>
          </cell>
          <cell r="J33">
            <v>0.45214036584944867</v>
          </cell>
          <cell r="K33">
            <v>0</v>
          </cell>
        </row>
        <row r="34">
          <cell r="I34">
            <v>1.743186809801663</v>
          </cell>
        </row>
        <row r="38">
          <cell r="B38">
            <v>215.58310493892429</v>
          </cell>
          <cell r="C38">
            <v>300.1121723568088</v>
          </cell>
          <cell r="D38">
            <v>244.85535649265208</v>
          </cell>
          <cell r="E38">
            <v>353.66239716709538</v>
          </cell>
          <cell r="F38">
            <v>55.497100125051446</v>
          </cell>
          <cell r="G38">
            <v>0</v>
          </cell>
          <cell r="H38">
            <v>0.47936358186972317</v>
          </cell>
          <cell r="I38">
            <v>77.434249380806591</v>
          </cell>
          <cell r="J38">
            <v>4.280403929357866</v>
          </cell>
          <cell r="K38">
            <v>361.23157516058905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3.8949020707730408</v>
          </cell>
          <cell r="F39">
            <v>68.464739471390658</v>
          </cell>
          <cell r="G39">
            <v>37.003212446304566</v>
          </cell>
          <cell r="H39">
            <v>490.6843838392345</v>
          </cell>
          <cell r="I39">
            <v>0</v>
          </cell>
          <cell r="J39">
            <v>90.997178955877217</v>
          </cell>
          <cell r="K39">
            <v>0.29946455920084863</v>
          </cell>
        </row>
        <row r="41">
          <cell r="B41">
            <v>102.81025910928892</v>
          </cell>
          <cell r="C41">
            <v>259.34032527662083</v>
          </cell>
          <cell r="D41">
            <v>74.874994990146746</v>
          </cell>
          <cell r="E41">
            <v>170.56617410304528</v>
          </cell>
          <cell r="F41">
            <v>29.864162038641002</v>
          </cell>
          <cell r="G41">
            <v>70.886998541582884</v>
          </cell>
          <cell r="H41">
            <v>94.506353565846339</v>
          </cell>
          <cell r="I41">
            <v>125.37836476742551</v>
          </cell>
          <cell r="J41">
            <v>382.17736703510661</v>
          </cell>
          <cell r="K41">
            <v>121.6025470900065</v>
          </cell>
        </row>
        <row r="42">
          <cell r="B42">
            <v>12.848965663995756</v>
          </cell>
          <cell r="C42">
            <v>0</v>
          </cell>
          <cell r="D42">
            <v>3.6549941118167395E-2</v>
          </cell>
          <cell r="E42">
            <v>36.599781946964896</v>
          </cell>
          <cell r="F42">
            <v>77.180130027123681</v>
          </cell>
          <cell r="G42">
            <v>55.03823019009964</v>
          </cell>
          <cell r="H42">
            <v>356.48158022484904</v>
          </cell>
          <cell r="I42">
            <v>0</v>
          </cell>
          <cell r="J42">
            <v>45.498198508636349</v>
          </cell>
          <cell r="K42">
            <v>30.034083433374096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82.207350711359922</v>
          </cell>
          <cell r="G44">
            <v>133.78947464513695</v>
          </cell>
          <cell r="H44">
            <v>1235.1864681881495</v>
          </cell>
          <cell r="I44">
            <v>0</v>
          </cell>
          <cell r="J44">
            <v>54.85760637732016</v>
          </cell>
          <cell r="K44">
            <v>0</v>
          </cell>
        </row>
        <row r="45">
          <cell r="B45">
            <v>67.409033935030308</v>
          </cell>
          <cell r="C45">
            <v>0</v>
          </cell>
          <cell r="D45">
            <v>0.1917505490781829</v>
          </cell>
          <cell r="E45">
            <v>192.01202709965315</v>
          </cell>
          <cell r="F45">
            <v>404.90714506980186</v>
          </cell>
          <cell r="G45">
            <v>288.74494831941837</v>
          </cell>
          <cell r="H45">
            <v>1870.195591379395</v>
          </cell>
          <cell r="I45">
            <v>0</v>
          </cell>
          <cell r="J45">
            <v>238.695447357717</v>
          </cell>
          <cell r="K45">
            <v>157.56665573797233</v>
          </cell>
        </row>
        <row r="46">
          <cell r="G46">
            <v>0</v>
          </cell>
        </row>
        <row r="51">
          <cell r="B51">
            <v>1.8766110322119434</v>
          </cell>
          <cell r="C51">
            <v>1.7856422122549753</v>
          </cell>
          <cell r="D51">
            <v>2.2557002190026685</v>
          </cell>
          <cell r="E51">
            <v>1.4398574612133355</v>
          </cell>
          <cell r="F51">
            <v>0.67471955275368578</v>
          </cell>
          <cell r="G51">
            <v>0</v>
          </cell>
          <cell r="H51">
            <v>0.118580972633203</v>
          </cell>
          <cell r="I51">
            <v>1.1607557671961197</v>
          </cell>
          <cell r="J51">
            <v>5.8012276697296861E-2</v>
          </cell>
          <cell r="K51">
            <v>2.5507669119923868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0.13041301520372869</v>
          </cell>
          <cell r="F52">
            <v>1.1076850987856626</v>
          </cell>
          <cell r="G52">
            <v>2.9935269585207265</v>
          </cell>
          <cell r="H52">
            <v>2.6953103899768553</v>
          </cell>
          <cell r="I52">
            <v>0</v>
          </cell>
          <cell r="J52">
            <v>1.1629646799097357</v>
          </cell>
          <cell r="K52">
            <v>3.0972417241199604E-2</v>
          </cell>
        </row>
      </sheetData>
      <sheetData sheetId="7">
        <row r="13">
          <cell r="H13">
            <v>744</v>
          </cell>
          <cell r="I13">
            <v>8.4931506849315067E-2</v>
          </cell>
        </row>
        <row r="21">
          <cell r="B21">
            <v>88.383803763440881</v>
          </cell>
          <cell r="C21">
            <v>98</v>
          </cell>
          <cell r="D21">
            <v>66.5</v>
          </cell>
          <cell r="E21">
            <v>201.12862903225809</v>
          </cell>
          <cell r="F21">
            <v>316.02143817204296</v>
          </cell>
          <cell r="G21">
            <v>0</v>
          </cell>
          <cell r="H21">
            <v>188.81377688172046</v>
          </cell>
          <cell r="I21">
            <v>203.55047043010754</v>
          </cell>
          <cell r="J21">
            <v>113.14280913978493</v>
          </cell>
          <cell r="K21">
            <v>167.95725806451617</v>
          </cell>
        </row>
        <row r="22">
          <cell r="B22">
            <v>8.1449596774193544</v>
          </cell>
          <cell r="C22">
            <v>0</v>
          </cell>
          <cell r="D22">
            <v>0.15094086021505379</v>
          </cell>
          <cell r="E22">
            <v>45.841263440860217</v>
          </cell>
          <cell r="F22">
            <v>188.35430107526878</v>
          </cell>
          <cell r="G22">
            <v>80.434274193548404</v>
          </cell>
          <cell r="H22">
            <v>927.82177419354809</v>
          </cell>
          <cell r="I22">
            <v>0</v>
          </cell>
          <cell r="J22">
            <v>178.66169354838709</v>
          </cell>
          <cell r="K22">
            <v>13.768951612903226</v>
          </cell>
        </row>
        <row r="24">
          <cell r="B24">
            <v>65.757550000000023</v>
          </cell>
          <cell r="C24">
            <v>72.912000000000006</v>
          </cell>
          <cell r="D24">
            <v>49.475999999999999</v>
          </cell>
          <cell r="E24">
            <v>149.6397</v>
          </cell>
          <cell r="F24">
            <v>235.11994999999999</v>
          </cell>
          <cell r="G24">
            <v>0</v>
          </cell>
          <cell r="H24">
            <v>140.47745</v>
          </cell>
          <cell r="I24">
            <v>151.44155000000001</v>
          </cell>
          <cell r="J24">
            <v>84.178249999999991</v>
          </cell>
          <cell r="K24">
            <v>124.96020000000003</v>
          </cell>
        </row>
        <row r="25">
          <cell r="B25">
            <v>6.05985</v>
          </cell>
          <cell r="C25">
            <v>0</v>
          </cell>
          <cell r="D25">
            <v>0.11230000000000001</v>
          </cell>
          <cell r="E25">
            <v>34.105899999999998</v>
          </cell>
          <cell r="F25">
            <v>140.13559999999998</v>
          </cell>
          <cell r="G25">
            <v>59.843100000000014</v>
          </cell>
          <cell r="H25">
            <v>690.29939999999976</v>
          </cell>
          <cell r="I25">
            <v>0</v>
          </cell>
          <cell r="J25">
            <v>132.92429999999999</v>
          </cell>
          <cell r="K25">
            <v>10.2441</v>
          </cell>
        </row>
        <row r="27">
          <cell r="B27">
            <v>2.4690217545289999</v>
          </cell>
          <cell r="C27">
            <v>2.0901768832647583</v>
          </cell>
          <cell r="D27">
            <v>2.7195268064994327</v>
          </cell>
          <cell r="E27">
            <v>2.0400909724150078</v>
          </cell>
          <cell r="F27">
            <v>0.67343807279306223</v>
          </cell>
          <cell r="G27">
            <v>0</v>
          </cell>
          <cell r="H27">
            <v>0.17391501896646661</v>
          </cell>
          <cell r="I27">
            <v>1.0955901595373672</v>
          </cell>
          <cell r="J27">
            <v>6.482632328036414E-2</v>
          </cell>
          <cell r="K27">
            <v>2.9886717008381161</v>
          </cell>
        </row>
        <row r="28">
          <cell r="B28">
            <v>8.5696812060060568E-3</v>
          </cell>
          <cell r="C28">
            <v>0</v>
          </cell>
          <cell r="D28">
            <v>0</v>
          </cell>
          <cell r="E28">
            <v>0.24876895838487589</v>
          </cell>
          <cell r="F28">
            <v>0.59700836920644351</v>
          </cell>
          <cell r="G28">
            <v>0.85062642184684623</v>
          </cell>
          <cell r="H28">
            <v>0.65240969061002896</v>
          </cell>
          <cell r="I28">
            <v>0</v>
          </cell>
          <cell r="J28">
            <v>0.36433665507423513</v>
          </cell>
          <cell r="K28">
            <v>4.351228301707314E-2</v>
          </cell>
        </row>
        <row r="30">
          <cell r="B30">
            <v>0.53387365316217206</v>
          </cell>
        </row>
        <row r="31">
          <cell r="B31">
            <v>0.36786056366204456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0.7402517492499292</v>
          </cell>
          <cell r="G33">
            <v>2.7941841788583575</v>
          </cell>
          <cell r="H33">
            <v>1.3742183497788643</v>
          </cell>
          <cell r="I33">
            <v>0</v>
          </cell>
          <cell r="J33">
            <v>0.22467060026024105</v>
          </cell>
          <cell r="K33">
            <v>0</v>
          </cell>
        </row>
        <row r="34">
          <cell r="I34">
            <v>1.8996749335775343</v>
          </cell>
        </row>
        <row r="38">
          <cell r="B38">
            <v>162.33582345951734</v>
          </cell>
          <cell r="C38">
            <v>152.39897691260003</v>
          </cell>
          <cell r="D38">
            <v>134.55130827836592</v>
          </cell>
          <cell r="E38">
            <v>305.32909674898241</v>
          </cell>
          <cell r="F38">
            <v>154.39748182956257</v>
          </cell>
          <cell r="G38">
            <v>0</v>
          </cell>
          <cell r="H38">
            <v>19.233219619622684</v>
          </cell>
          <cell r="I38">
            <v>152.90455459646776</v>
          </cell>
          <cell r="J38">
            <v>5.3062186581324067</v>
          </cell>
          <cell r="K38">
            <v>373.30232947471956</v>
          </cell>
        </row>
        <row r="39">
          <cell r="B39">
            <v>5.1915634201349696E-2</v>
          </cell>
          <cell r="C39">
            <v>0</v>
          </cell>
          <cell r="D39">
            <v>0</v>
          </cell>
          <cell r="E39">
            <v>8.526859603579128</v>
          </cell>
          <cell r="F39">
            <v>83.370780972354396</v>
          </cell>
          <cell r="G39">
            <v>50.586195332232705</v>
          </cell>
          <cell r="H39">
            <v>435.72065834820631</v>
          </cell>
          <cell r="I39">
            <v>0</v>
          </cell>
          <cell r="J39">
            <v>46.898186888555863</v>
          </cell>
          <cell r="K39">
            <v>0.45640732571455861</v>
          </cell>
        </row>
        <row r="41">
          <cell r="B41">
            <v>113.82186285417509</v>
          </cell>
          <cell r="C41">
            <v>287.1172506706161</v>
          </cell>
          <cell r="D41">
            <v>82.894562126490428</v>
          </cell>
          <cell r="E41">
            <v>188.83484823903237</v>
          </cell>
          <cell r="F41">
            <v>33.062795340333309</v>
          </cell>
          <cell r="G41">
            <v>78.479427014839274</v>
          </cell>
          <cell r="H41">
            <v>104.62855854672246</v>
          </cell>
          <cell r="I41">
            <v>138.80714982216472</v>
          </cell>
          <cell r="J41">
            <v>423.11088634061622</v>
          </cell>
          <cell r="K41">
            <v>134.62691911790492</v>
          </cell>
        </row>
        <row r="42">
          <cell r="B42">
            <v>14.225167996811264</v>
          </cell>
          <cell r="C42">
            <v>0</v>
          </cell>
          <cell r="D42">
            <v>4.0464662002824905E-2</v>
          </cell>
          <cell r="E42">
            <v>40.519841087374196</v>
          </cell>
          <cell r="F42">
            <v>85.446591139083822</v>
          </cell>
          <cell r="G42">
            <v>60.933159226597454</v>
          </cell>
          <cell r="H42">
            <v>394.66292455561404</v>
          </cell>
          <cell r="I42">
            <v>0</v>
          </cell>
          <cell r="J42">
            <v>50.37133215720246</v>
          </cell>
          <cell r="K42">
            <v>33.250916349412208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103.38810025135332</v>
          </cell>
          <cell r="G44">
            <v>166.26048476831272</v>
          </cell>
          <cell r="H44">
            <v>917.76863349899611</v>
          </cell>
          <cell r="I44">
            <v>0</v>
          </cell>
          <cell r="J44">
            <v>29.585039168668526</v>
          </cell>
          <cell r="K44">
            <v>0</v>
          </cell>
        </row>
        <row r="45">
          <cell r="B45">
            <v>73.460429681443259</v>
          </cell>
          <cell r="C45">
            <v>0</v>
          </cell>
          <cell r="D45">
            <v>0.20896424269352878</v>
          </cell>
          <cell r="E45">
            <v>209.24919393356538</v>
          </cell>
          <cell r="F45">
            <v>441.25618068614358</v>
          </cell>
          <cell r="G45">
            <v>314.66595400750509</v>
          </cell>
          <cell r="H45">
            <v>2038.0854569653825</v>
          </cell>
          <cell r="I45">
            <v>0</v>
          </cell>
          <cell r="J45">
            <v>260.12344491989541</v>
          </cell>
          <cell r="K45">
            <v>171.71161724607333</v>
          </cell>
        </row>
        <row r="46">
          <cell r="G46">
            <v>0</v>
          </cell>
        </row>
        <row r="51">
          <cell r="B51">
            <v>2.4687024297516755</v>
          </cell>
          <cell r="C51">
            <v>2.0901768832647578</v>
          </cell>
          <cell r="D51">
            <v>2.7195268064994327</v>
          </cell>
          <cell r="E51">
            <v>2.0404284207264678</v>
          </cell>
          <cell r="F51">
            <v>0.65667537709821122</v>
          </cell>
          <cell r="G51">
            <v>0</v>
          </cell>
          <cell r="H51">
            <v>0.13691321717202784</v>
          </cell>
          <cell r="I51">
            <v>1.0096605231290077</v>
          </cell>
          <cell r="J51">
            <v>6.3035506893198742E-2</v>
          </cell>
          <cell r="K51">
            <v>2.9873698143466436</v>
          </cell>
        </row>
        <row r="52">
          <cell r="B52">
            <v>8.5671483949849737E-3</v>
          </cell>
          <cell r="C52">
            <v>0</v>
          </cell>
          <cell r="D52">
            <v>0</v>
          </cell>
          <cell r="E52">
            <v>0.25001127674622659</v>
          </cell>
          <cell r="F52">
            <v>1.3327011924429462</v>
          </cell>
          <cell r="G52">
            <v>3.6235870150534546</v>
          </cell>
          <cell r="H52">
            <v>1.9607278984266867</v>
          </cell>
          <cell r="I52">
            <v>0</v>
          </cell>
          <cell r="J52">
            <v>0.57538934609566794</v>
          </cell>
          <cell r="K52">
            <v>4.4553189222533811E-2</v>
          </cell>
        </row>
      </sheetData>
      <sheetData sheetId="8">
        <row r="13">
          <cell r="H13">
            <v>672</v>
          </cell>
          <cell r="I13">
            <v>7.6712328767123292E-2</v>
          </cell>
        </row>
        <row r="21">
          <cell r="B21">
            <v>88.836830357142858</v>
          </cell>
          <cell r="C21">
            <v>98</v>
          </cell>
          <cell r="D21">
            <v>66.5</v>
          </cell>
          <cell r="E21">
            <v>201.13883928571431</v>
          </cell>
          <cell r="F21">
            <v>317.76406250000002</v>
          </cell>
          <cell r="G21">
            <v>0</v>
          </cell>
          <cell r="H21">
            <v>177.6465029761905</v>
          </cell>
          <cell r="I21">
            <v>210.65438988095238</v>
          </cell>
          <cell r="J21">
            <v>114.32745535714287</v>
          </cell>
          <cell r="K21">
            <v>168.73586309523807</v>
          </cell>
        </row>
        <row r="22">
          <cell r="B22">
            <v>8.1354166666666661</v>
          </cell>
          <cell r="C22">
            <v>0</v>
          </cell>
          <cell r="D22">
            <v>0.14873511904761905</v>
          </cell>
          <cell r="E22">
            <v>45.74568452380953</v>
          </cell>
          <cell r="F22">
            <v>188.24107142857142</v>
          </cell>
          <cell r="G22">
            <v>80.407142857142858</v>
          </cell>
          <cell r="H22">
            <v>927.77581845238092</v>
          </cell>
          <cell r="I22">
            <v>0</v>
          </cell>
          <cell r="J22">
            <v>179.06138392857139</v>
          </cell>
          <cell r="K22">
            <v>13.756994047619049</v>
          </cell>
        </row>
        <row r="24">
          <cell r="B24">
            <v>59.698349999999998</v>
          </cell>
          <cell r="C24">
            <v>65.855999999999995</v>
          </cell>
          <cell r="D24">
            <v>44.688000000000002</v>
          </cell>
          <cell r="E24">
            <v>135.16530000000003</v>
          </cell>
          <cell r="F24">
            <v>213.53745000000001</v>
          </cell>
          <cell r="G24">
            <v>0</v>
          </cell>
          <cell r="H24">
            <v>119.37845000000003</v>
          </cell>
          <cell r="I24">
            <v>141.55975000000001</v>
          </cell>
          <cell r="J24">
            <v>76.828050000000005</v>
          </cell>
          <cell r="K24">
            <v>113.39049999999999</v>
          </cell>
        </row>
        <row r="25">
          <cell r="B25">
            <v>5.4669999999999987</v>
          </cell>
          <cell r="C25">
            <v>0</v>
          </cell>
          <cell r="D25">
            <v>9.9949999999999997E-2</v>
          </cell>
          <cell r="E25">
            <v>30.741100000000003</v>
          </cell>
          <cell r="F25">
            <v>126.49799999999999</v>
          </cell>
          <cell r="G25">
            <v>54.0336</v>
          </cell>
          <cell r="H25">
            <v>623.46534999999994</v>
          </cell>
          <cell r="I25">
            <v>0</v>
          </cell>
          <cell r="J25">
            <v>120.32924999999997</v>
          </cell>
          <cell r="K25">
            <v>9.2446999999999999</v>
          </cell>
        </row>
        <row r="27">
          <cell r="B27">
            <v>2.4624962370051926</v>
          </cell>
          <cell r="C27">
            <v>2.0843474415825121</v>
          </cell>
          <cell r="D27">
            <v>2.7173170698860218</v>
          </cell>
          <cell r="E27">
            <v>2.0346370682272301</v>
          </cell>
          <cell r="F27">
            <v>0.67349730772248562</v>
          </cell>
          <cell r="G27">
            <v>0</v>
          </cell>
          <cell r="H27">
            <v>0.17800995075790654</v>
          </cell>
          <cell r="I27">
            <v>1.0574037042237197</v>
          </cell>
          <cell r="J27">
            <v>6.4291814633687827E-2</v>
          </cell>
          <cell r="K27">
            <v>2.9794143825025117</v>
          </cell>
        </row>
        <row r="28">
          <cell r="B28">
            <v>8.5473200661178375E-3</v>
          </cell>
          <cell r="C28">
            <v>0</v>
          </cell>
          <cell r="D28">
            <v>0</v>
          </cell>
          <cell r="E28">
            <v>0.24876338419157223</v>
          </cell>
          <cell r="F28">
            <v>0.59531117142289514</v>
          </cell>
          <cell r="G28">
            <v>0.84704237288372208</v>
          </cell>
          <cell r="H28">
            <v>0.65239429949815175</v>
          </cell>
          <cell r="I28">
            <v>0</v>
          </cell>
          <cell r="J28">
            <v>0.35692306890155273</v>
          </cell>
          <cell r="K28">
            <v>4.3341661041891938E-2</v>
          </cell>
        </row>
        <row r="30">
          <cell r="B30">
            <v>0.48220846092067149</v>
          </cell>
        </row>
        <row r="31">
          <cell r="B31">
            <v>0.3322611542753951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0.73515236915733551</v>
          </cell>
          <cell r="G33">
            <v>2.7725637446136155</v>
          </cell>
          <cell r="H33">
            <v>1.3673593600087091</v>
          </cell>
          <cell r="I33">
            <v>0</v>
          </cell>
          <cell r="J33">
            <v>0.21999944571005345</v>
          </cell>
          <cell r="K33">
            <v>0</v>
          </cell>
        </row>
        <row r="34">
          <cell r="I34">
            <v>1.717753554889472</v>
          </cell>
        </row>
        <row r="38">
          <cell r="B38">
            <v>146.98595157862269</v>
          </cell>
          <cell r="C38">
            <v>137.26678511285795</v>
          </cell>
          <cell r="D38">
            <v>121.43146521906651</v>
          </cell>
          <cell r="E38">
            <v>275.04381993976023</v>
          </cell>
          <cell r="F38">
            <v>140.19496215869833</v>
          </cell>
          <cell r="G38">
            <v>0</v>
          </cell>
          <cell r="H38">
            <v>16.430917606338923</v>
          </cell>
          <cell r="I38">
            <v>138.64142626548144</v>
          </cell>
          <cell r="J38">
            <v>4.8100739547835687</v>
          </cell>
          <cell r="K38">
            <v>337.68660681546072</v>
          </cell>
        </row>
        <row r="39">
          <cell r="B39">
            <v>4.6765314750040504E-2</v>
          </cell>
          <cell r="C39">
            <v>0</v>
          </cell>
          <cell r="D39">
            <v>0</v>
          </cell>
          <cell r="E39">
            <v>7.6770696952546986</v>
          </cell>
          <cell r="F39">
            <v>75.027068332105017</v>
          </cell>
          <cell r="G39">
            <v>45.50003679972977</v>
          </cell>
          <cell r="H39">
            <v>394.68407514153944</v>
          </cell>
          <cell r="I39">
            <v>0</v>
          </cell>
          <cell r="J39">
            <v>41.723287942231067</v>
          </cell>
          <cell r="K39">
            <v>0.40970048199136372</v>
          </cell>
        </row>
        <row r="41">
          <cell r="B41">
            <v>102.80684386828719</v>
          </cell>
          <cell r="C41">
            <v>259.33171028313711</v>
          </cell>
          <cell r="D41">
            <v>74.872507727152666</v>
          </cell>
          <cell r="E41">
            <v>170.56050808686797</v>
          </cell>
          <cell r="F41">
            <v>29.86316998481718</v>
          </cell>
          <cell r="G41">
            <v>70.884643755338715</v>
          </cell>
          <cell r="H41">
            <v>94.503214171233196</v>
          </cell>
          <cell r="I41">
            <v>125.3741998393746</v>
          </cell>
          <cell r="J41">
            <v>382.16467153345985</v>
          </cell>
          <cell r="K41">
            <v>121.59850759036573</v>
          </cell>
        </row>
        <row r="42">
          <cell r="B42">
            <v>12.84853883582953</v>
          </cell>
          <cell r="C42">
            <v>0</v>
          </cell>
          <cell r="D42">
            <v>3.6548726970293453E-2</v>
          </cell>
          <cell r="E42">
            <v>36.598566143434759</v>
          </cell>
          <cell r="F42">
            <v>77.177566190140226</v>
          </cell>
          <cell r="G42">
            <v>55.036401882088022</v>
          </cell>
          <cell r="H42">
            <v>356.46973830829648</v>
          </cell>
          <cell r="I42">
            <v>0</v>
          </cell>
          <cell r="J42">
            <v>45.496687109731255</v>
          </cell>
          <cell r="K42">
            <v>30.033085734952955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92.655232501133213</v>
          </cell>
          <cell r="G44">
            <v>149.05225348005646</v>
          </cell>
          <cell r="H44">
            <v>827.71665737856404</v>
          </cell>
          <cell r="I44">
            <v>0</v>
          </cell>
          <cell r="J44">
            <v>26.260852074111941</v>
          </cell>
          <cell r="K44">
            <v>0</v>
          </cell>
        </row>
        <row r="45">
          <cell r="B45">
            <v>66.425529967575898</v>
          </cell>
          <cell r="C45">
            <v>0</v>
          </cell>
          <cell r="D45">
            <v>0.18895289103784196</v>
          </cell>
          <cell r="E45">
            <v>189.21055407107536</v>
          </cell>
          <cell r="F45">
            <v>398.99951280777282</v>
          </cell>
          <cell r="G45">
            <v>284.53213312719544</v>
          </cell>
          <cell r="H45">
            <v>1842.9092667332029</v>
          </cell>
          <cell r="I45">
            <v>0</v>
          </cell>
          <cell r="J45">
            <v>235.21285895990849</v>
          </cell>
          <cell r="K45">
            <v>155.26774382645939</v>
          </cell>
        </row>
        <row r="46">
          <cell r="G46">
            <v>0</v>
          </cell>
        </row>
        <row r="51">
          <cell r="B51">
            <v>2.4621442900619983</v>
          </cell>
          <cell r="C51">
            <v>2.0843474415825125</v>
          </cell>
          <cell r="D51">
            <v>2.717317069886021</v>
          </cell>
          <cell r="E51">
            <v>2.0348700438630343</v>
          </cell>
          <cell r="F51">
            <v>0.65653571379960907</v>
          </cell>
          <cell r="G51">
            <v>0</v>
          </cell>
          <cell r="H51">
            <v>0.13763721682044724</v>
          </cell>
          <cell r="I51">
            <v>0.9793845091241079</v>
          </cell>
          <cell r="J51">
            <v>6.2608304581250843E-2</v>
          </cell>
          <cell r="K51">
            <v>2.9780855258197181</v>
          </cell>
        </row>
        <row r="52">
          <cell r="B52">
            <v>8.5541091549369876E-3</v>
          </cell>
          <cell r="C52">
            <v>0</v>
          </cell>
          <cell r="D52">
            <v>0</v>
          </cell>
          <cell r="E52">
            <v>0.24973308356742921</v>
          </cell>
          <cell r="F52">
            <v>1.3255727429148148</v>
          </cell>
          <cell r="G52">
            <v>3.6005798295835598</v>
          </cell>
          <cell r="H52">
            <v>1.9606554438351764</v>
          </cell>
          <cell r="I52">
            <v>0</v>
          </cell>
          <cell r="J52">
            <v>0.56498432439613</v>
          </cell>
          <cell r="K52">
            <v>4.431733663519246E-2</v>
          </cell>
        </row>
      </sheetData>
      <sheetData sheetId="9">
        <row r="13">
          <cell r="H13">
            <v>744</v>
          </cell>
          <cell r="I13">
            <v>8.493150684931508E-2</v>
          </cell>
        </row>
        <row r="21">
          <cell r="B21">
            <v>88.419825268817206</v>
          </cell>
          <cell r="C21">
            <v>98</v>
          </cell>
          <cell r="D21">
            <v>66.5</v>
          </cell>
          <cell r="E21">
            <v>200.98084677419354</v>
          </cell>
          <cell r="F21">
            <v>316.97594086021508</v>
          </cell>
          <cell r="G21">
            <v>0</v>
          </cell>
          <cell r="H21">
            <v>196.5690188172043</v>
          </cell>
          <cell r="I21">
            <v>205.37862903225809</v>
          </cell>
          <cell r="J21">
            <v>113.96162634408601</v>
          </cell>
          <cell r="K21">
            <v>167.99502688172043</v>
          </cell>
        </row>
        <row r="22">
          <cell r="B22">
            <v>8.2569220430107517</v>
          </cell>
          <cell r="C22">
            <v>0</v>
          </cell>
          <cell r="D22">
            <v>0.15322580645161293</v>
          </cell>
          <cell r="E22">
            <v>46.193884408602152</v>
          </cell>
          <cell r="F22">
            <v>190.02069892473114</v>
          </cell>
          <cell r="G22">
            <v>81.036693548387106</v>
          </cell>
          <cell r="H22">
            <v>934.73655913978484</v>
          </cell>
          <cell r="I22">
            <v>0</v>
          </cell>
          <cell r="J22">
            <v>180.18508064516126</v>
          </cell>
          <cell r="K22">
            <v>13.873924731182795</v>
          </cell>
        </row>
        <row r="24">
          <cell r="B24">
            <v>65.784350000000003</v>
          </cell>
          <cell r="C24">
            <v>72.912000000000006</v>
          </cell>
          <cell r="D24">
            <v>49.475999999999999</v>
          </cell>
          <cell r="E24">
            <v>149.52975000000001</v>
          </cell>
          <cell r="F24">
            <v>235.83010000000002</v>
          </cell>
          <cell r="G24">
            <v>0</v>
          </cell>
          <cell r="H24">
            <v>146.24735000000001</v>
          </cell>
          <cell r="I24">
            <v>152.80170000000001</v>
          </cell>
          <cell r="J24">
            <v>84.787449999999993</v>
          </cell>
          <cell r="K24">
            <v>124.98830000000001</v>
          </cell>
        </row>
        <row r="25">
          <cell r="B25">
            <v>6.1431499999999994</v>
          </cell>
          <cell r="C25">
            <v>0</v>
          </cell>
          <cell r="D25">
            <v>0.11400000000000002</v>
          </cell>
          <cell r="E25">
            <v>34.368250000000003</v>
          </cell>
          <cell r="F25">
            <v>141.37539999999996</v>
          </cell>
          <cell r="G25">
            <v>60.2913</v>
          </cell>
          <cell r="H25">
            <v>695.44399999999985</v>
          </cell>
          <cell r="I25">
            <v>0</v>
          </cell>
          <cell r="J25">
            <v>134.05769999999998</v>
          </cell>
          <cell r="K25">
            <v>10.322199999999999</v>
          </cell>
        </row>
        <row r="27">
          <cell r="B27">
            <v>2.4658956717364044</v>
          </cell>
          <cell r="C27">
            <v>2.0885479860314202</v>
          </cell>
          <cell r="D27">
            <v>2.7090646100979563</v>
          </cell>
          <cell r="E27">
            <v>2.0375987355080376</v>
          </cell>
          <cell r="F27">
            <v>0.67355258813541563</v>
          </cell>
          <cell r="G27">
            <v>0</v>
          </cell>
          <cell r="H27">
            <v>0.16917224498960898</v>
          </cell>
          <cell r="I27">
            <v>1.0902128085551004</v>
          </cell>
          <cell r="J27">
            <v>6.4290532368289396E-2</v>
          </cell>
          <cell r="K27">
            <v>2.9861386352484418</v>
          </cell>
        </row>
        <row r="28">
          <cell r="B28">
            <v>8.5617830355805159E-3</v>
          </cell>
          <cell r="C28">
            <v>0</v>
          </cell>
          <cell r="D28">
            <v>0</v>
          </cell>
          <cell r="E28">
            <v>0.24981221373275619</v>
          </cell>
          <cell r="F28">
            <v>0.59875758954293334</v>
          </cell>
          <cell r="G28">
            <v>0.84993783844275383</v>
          </cell>
          <cell r="H28">
            <v>0.64510522701961692</v>
          </cell>
          <cell r="I28">
            <v>0</v>
          </cell>
          <cell r="J28">
            <v>0.36200369633297835</v>
          </cell>
          <cell r="K28">
            <v>4.3802290981086303E-2</v>
          </cell>
        </row>
        <row r="30">
          <cell r="B30">
            <v>0.53387365316217206</v>
          </cell>
        </row>
        <row r="31">
          <cell r="B31">
            <v>0.3678605636620445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0.7433425021450677</v>
          </cell>
          <cell r="G33">
            <v>2.7958177001596161</v>
          </cell>
          <cell r="H33">
            <v>1.3594079619780963</v>
          </cell>
          <cell r="I33">
            <v>0</v>
          </cell>
          <cell r="J33">
            <v>0.22384851991061927</v>
          </cell>
          <cell r="K33">
            <v>0</v>
          </cell>
        </row>
        <row r="34">
          <cell r="I34">
            <v>1.8996749335775343</v>
          </cell>
        </row>
        <row r="38">
          <cell r="B38">
            <v>162.19938405350698</v>
          </cell>
          <cell r="C38">
            <v>152.28021075752289</v>
          </cell>
          <cell r="D38">
            <v>134.03368064920647</v>
          </cell>
          <cell r="E38">
            <v>304.72843668766018</v>
          </cell>
          <cell r="F38">
            <v>154.85640171934858</v>
          </cell>
          <cell r="G38">
            <v>0</v>
          </cell>
          <cell r="H38">
            <v>19.929032032779403</v>
          </cell>
          <cell r="I38">
            <v>153.35922899899384</v>
          </cell>
          <cell r="J38">
            <v>5.302356541777141</v>
          </cell>
          <cell r="K38">
            <v>373.07027813717519</v>
          </cell>
        </row>
        <row r="39">
          <cell r="B39">
            <v>5.2599191082257385E-2</v>
          </cell>
          <cell r="C39">
            <v>0</v>
          </cell>
          <cell r="D39">
            <v>0</v>
          </cell>
          <cell r="E39">
            <v>8.6244076131031484</v>
          </cell>
          <cell r="F39">
            <v>84.261875152920553</v>
          </cell>
          <cell r="G39">
            <v>50.922654652174799</v>
          </cell>
          <cell r="H39">
            <v>434.28743112912764</v>
          </cell>
          <cell r="I39">
            <v>0</v>
          </cell>
          <cell r="J39">
            <v>46.999355612351231</v>
          </cell>
          <cell r="K39">
            <v>0.46268075408461468</v>
          </cell>
        </row>
        <row r="41">
          <cell r="B41">
            <v>113.82186285417509</v>
          </cell>
          <cell r="C41">
            <v>287.1172506706161</v>
          </cell>
          <cell r="D41">
            <v>82.894562126490428</v>
          </cell>
          <cell r="E41">
            <v>188.83484823903234</v>
          </cell>
          <cell r="F41">
            <v>33.062795340333309</v>
          </cell>
          <cell r="G41">
            <v>78.479427014839288</v>
          </cell>
          <cell r="H41">
            <v>104.62855854672247</v>
          </cell>
          <cell r="I41">
            <v>138.80714982216472</v>
          </cell>
          <cell r="J41">
            <v>423.11088634061622</v>
          </cell>
          <cell r="K41">
            <v>134.62691911790495</v>
          </cell>
        </row>
        <row r="42">
          <cell r="B42">
            <v>14.225167996811262</v>
          </cell>
          <cell r="C42">
            <v>0</v>
          </cell>
          <cell r="D42">
            <v>4.0464662002824899E-2</v>
          </cell>
          <cell r="E42">
            <v>40.519841087374189</v>
          </cell>
          <cell r="F42">
            <v>85.446591139083779</v>
          </cell>
          <cell r="G42">
            <v>60.933159226597439</v>
          </cell>
          <cell r="H42">
            <v>394.66292455561393</v>
          </cell>
          <cell r="I42">
            <v>0</v>
          </cell>
          <cell r="J42">
            <v>50.371332157202453</v>
          </cell>
          <cell r="K42">
            <v>33.250916349412194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104.58707351164368</v>
          </cell>
          <cell r="G44">
            <v>167.57581096778566</v>
          </cell>
          <cell r="H44">
            <v>915.11004516064565</v>
          </cell>
          <cell r="I44">
            <v>0</v>
          </cell>
          <cell r="J44">
            <v>29.729328047255382</v>
          </cell>
          <cell r="K44">
            <v>0</v>
          </cell>
        </row>
        <row r="45">
          <cell r="B45">
            <v>73.460429681443244</v>
          </cell>
          <cell r="C45">
            <v>0</v>
          </cell>
          <cell r="D45">
            <v>0.20896424269352878</v>
          </cell>
          <cell r="E45">
            <v>209.24919393356538</v>
          </cell>
          <cell r="F45">
            <v>441.25618068614364</v>
          </cell>
          <cell r="G45">
            <v>314.66595400750515</v>
          </cell>
          <cell r="H45">
            <v>2038.0854569653827</v>
          </cell>
          <cell r="I45">
            <v>0</v>
          </cell>
          <cell r="J45">
            <v>260.12344491989541</v>
          </cell>
          <cell r="K45">
            <v>171.71161724607333</v>
          </cell>
        </row>
        <row r="46">
          <cell r="G46">
            <v>0</v>
          </cell>
        </row>
        <row r="51">
          <cell r="B51">
            <v>2.4656226603060905</v>
          </cell>
          <cell r="C51">
            <v>2.0885479860314198</v>
          </cell>
          <cell r="D51">
            <v>2.7090646100979563</v>
          </cell>
          <cell r="E51">
            <v>2.037911764633193</v>
          </cell>
          <cell r="F51">
            <v>0.65664392170188868</v>
          </cell>
          <cell r="G51">
            <v>0</v>
          </cell>
          <cell r="H51">
            <v>0.13626935484834016</v>
          </cell>
          <cell r="I51">
            <v>1.0036487093991351</v>
          </cell>
          <cell r="J51">
            <v>6.253704459536337E-2</v>
          </cell>
          <cell r="K51">
            <v>2.9848416062717482</v>
          </cell>
        </row>
        <row r="52">
          <cell r="B52">
            <v>8.5622508130612784E-3</v>
          </cell>
          <cell r="C52">
            <v>0</v>
          </cell>
          <cell r="D52">
            <v>0</v>
          </cell>
          <cell r="E52">
            <v>0.25094113354922487</v>
          </cell>
          <cell r="F52">
            <v>1.3357978026202881</v>
          </cell>
          <cell r="G52">
            <v>3.6240463486433443</v>
          </cell>
          <cell r="H52">
            <v>1.9403395187675407</v>
          </cell>
          <cell r="I52">
            <v>0</v>
          </cell>
          <cell r="J52">
            <v>0.57235566222310708</v>
          </cell>
          <cell r="K52">
            <v>4.4823850931450152E-2</v>
          </cell>
        </row>
      </sheetData>
      <sheetData sheetId="10">
        <row r="13">
          <cell r="H13">
            <v>720</v>
          </cell>
          <cell r="I13">
            <v>8.2191780821917804E-2</v>
          </cell>
        </row>
        <row r="21">
          <cell r="B21">
            <v>88.537152777777791</v>
          </cell>
          <cell r="C21">
            <v>98</v>
          </cell>
          <cell r="D21">
            <v>66.5</v>
          </cell>
          <cell r="E21">
            <v>201.08090277777777</v>
          </cell>
          <cell r="F21">
            <v>316.89236111111109</v>
          </cell>
          <cell r="G21">
            <v>0</v>
          </cell>
          <cell r="H21">
            <v>188.0107638888889</v>
          </cell>
          <cell r="I21">
            <v>206.39027777777778</v>
          </cell>
          <cell r="J21">
            <v>113.79340277777777</v>
          </cell>
          <cell r="K21">
            <v>168.21250000000001</v>
          </cell>
        </row>
        <row r="22">
          <cell r="B22">
            <v>8.1805555555555554</v>
          </cell>
          <cell r="C22">
            <v>0</v>
          </cell>
          <cell r="D22">
            <v>0.15104166666666666</v>
          </cell>
          <cell r="E22">
            <v>45.932986111111113</v>
          </cell>
          <cell r="F22">
            <v>188.89305555555555</v>
          </cell>
          <cell r="G22">
            <v>80.63333333333334</v>
          </cell>
          <cell r="H22">
            <v>930.18923611111109</v>
          </cell>
          <cell r="I22">
            <v>0</v>
          </cell>
          <cell r="J22">
            <v>179.31076388888889</v>
          </cell>
          <cell r="K22">
            <v>13.801388888888889</v>
          </cell>
        </row>
        <row r="24">
          <cell r="B24">
            <v>63.746750000000006</v>
          </cell>
          <cell r="C24">
            <v>70.56</v>
          </cell>
          <cell r="D24">
            <v>47.88</v>
          </cell>
          <cell r="E24">
            <v>144.77825000000001</v>
          </cell>
          <cell r="F24">
            <v>228.16249999999999</v>
          </cell>
          <cell r="G24">
            <v>0</v>
          </cell>
          <cell r="H24">
            <v>135.36775</v>
          </cell>
          <cell r="I24">
            <v>148.601</v>
          </cell>
          <cell r="J24">
            <v>81.931250000000006</v>
          </cell>
          <cell r="K24">
            <v>121.113</v>
          </cell>
        </row>
        <row r="25">
          <cell r="B25">
            <v>5.89</v>
          </cell>
          <cell r="C25">
            <v>0</v>
          </cell>
          <cell r="D25">
            <v>0.10875</v>
          </cell>
          <cell r="E25">
            <v>33.071750000000002</v>
          </cell>
          <cell r="F25">
            <v>136.00299999999999</v>
          </cell>
          <cell r="G25">
            <v>58.055999999999997</v>
          </cell>
          <cell r="H25">
            <v>669.73625000000004</v>
          </cell>
          <cell r="I25">
            <v>0</v>
          </cell>
          <cell r="J25">
            <v>129.10374999999999</v>
          </cell>
          <cell r="K25">
            <v>9.9369999999999994</v>
          </cell>
        </row>
        <row r="27">
          <cell r="B27">
            <v>2.4659148316708102</v>
          </cell>
          <cell r="C27">
            <v>2.0878022145832427</v>
          </cell>
          <cell r="D27">
            <v>2.7152356874591961</v>
          </cell>
          <cell r="E27">
            <v>2.0375357650664099</v>
          </cell>
          <cell r="F27">
            <v>0.67349594561124893</v>
          </cell>
          <cell r="G27">
            <v>0</v>
          </cell>
          <cell r="H27">
            <v>0.17355537559844136</v>
          </cell>
          <cell r="I27">
            <v>1.081857730323674</v>
          </cell>
          <cell r="J27">
            <v>6.4475481498350209E-2</v>
          </cell>
          <cell r="K27">
            <v>2.9849191458750397</v>
          </cell>
        </row>
        <row r="28">
          <cell r="B28">
            <v>8.5600039260053679E-3</v>
          </cell>
          <cell r="C28">
            <v>0</v>
          </cell>
          <cell r="D28">
            <v>0</v>
          </cell>
          <cell r="E28">
            <v>0.24912656770011798</v>
          </cell>
          <cell r="F28">
            <v>0.59708286134524158</v>
          </cell>
          <cell r="G28">
            <v>0.84927420566357559</v>
          </cell>
          <cell r="H28">
            <v>0.64988892036074752</v>
          </cell>
          <cell r="I28">
            <v>0</v>
          </cell>
          <cell r="J28">
            <v>0.36122663136519001</v>
          </cell>
          <cell r="K28">
            <v>4.3559092256843512E-2</v>
          </cell>
        </row>
        <row r="30">
          <cell r="B30">
            <v>0.51665192241500524</v>
          </cell>
        </row>
        <row r="31">
          <cell r="B31">
            <v>0.35599409386649461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0.73972986810722563</v>
          </cell>
          <cell r="G33">
            <v>2.7880204788748717</v>
          </cell>
          <cell r="H33">
            <v>1.3669830860523289</v>
          </cell>
          <cell r="I33">
            <v>0</v>
          </cell>
          <cell r="J33">
            <v>0.22293419116864632</v>
          </cell>
          <cell r="K33">
            <v>0</v>
          </cell>
        </row>
        <row r="34">
          <cell r="I34">
            <v>1.8390344740148468</v>
          </cell>
        </row>
        <row r="38">
          <cell r="B38">
            <v>157.17371969721563</v>
          </cell>
          <cell r="C38">
            <v>147.31532426099361</v>
          </cell>
          <cell r="D38">
            <v>130.00548471554629</v>
          </cell>
          <cell r="E38">
            <v>295.03378445880094</v>
          </cell>
          <cell r="F38">
            <v>149.8162819025365</v>
          </cell>
          <cell r="G38">
            <v>0</v>
          </cell>
          <cell r="H38">
            <v>18.531056419580334</v>
          </cell>
          <cell r="I38">
            <v>148.30173662031436</v>
          </cell>
          <cell r="J38">
            <v>5.1395497182310388</v>
          </cell>
          <cell r="K38">
            <v>361.35307147578521</v>
          </cell>
        </row>
        <row r="39">
          <cell r="B39">
            <v>5.0426713344549186E-2</v>
          </cell>
          <cell r="C39">
            <v>0</v>
          </cell>
          <cell r="D39">
            <v>0</v>
          </cell>
          <cell r="E39">
            <v>8.2761123039789908</v>
          </cell>
          <cell r="F39">
            <v>80.886574819126665</v>
          </cell>
          <cell r="G39">
            <v>49.002962261379089</v>
          </cell>
          <cell r="H39">
            <v>421.56405487295785</v>
          </cell>
          <cell r="I39">
            <v>0</v>
          </cell>
          <cell r="J39">
            <v>45.206943481046046</v>
          </cell>
          <cell r="K39">
            <v>0.44292952059684565</v>
          </cell>
        </row>
        <row r="41">
          <cell r="B41">
            <v>110.15018985887912</v>
          </cell>
          <cell r="C41">
            <v>277.85540387478977</v>
          </cell>
          <cell r="D41">
            <v>80.220543993377845</v>
          </cell>
          <cell r="E41">
            <v>182.74340152164416</v>
          </cell>
          <cell r="F41">
            <v>31.996253555161267</v>
          </cell>
          <cell r="G41">
            <v>75.947832595005764</v>
          </cell>
          <cell r="H41">
            <v>101.2534437548927</v>
          </cell>
          <cell r="I41">
            <v>134.32949982790132</v>
          </cell>
          <cell r="J41">
            <v>409.46214807156406</v>
          </cell>
          <cell r="K41">
            <v>130.28411527539183</v>
          </cell>
        </row>
        <row r="42">
          <cell r="B42">
            <v>13.766291609817349</v>
          </cell>
          <cell r="C42">
            <v>0</v>
          </cell>
          <cell r="D42">
            <v>3.9159350325314417E-2</v>
          </cell>
          <cell r="E42">
            <v>39.212749439394379</v>
          </cell>
          <cell r="F42">
            <v>82.690249489435928</v>
          </cell>
          <cell r="G42">
            <v>58.967573445094295</v>
          </cell>
          <cell r="H42">
            <v>381.93186247317476</v>
          </cell>
          <cell r="I42">
            <v>0</v>
          </cell>
          <cell r="J42">
            <v>48.746450474712056</v>
          </cell>
          <cell r="K42">
            <v>32.178306144592455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100.21013542137673</v>
          </cell>
          <cell r="G44">
            <v>160.96284973871826</v>
          </cell>
          <cell r="H44">
            <v>886.86511201273515</v>
          </cell>
          <cell r="I44">
            <v>0</v>
          </cell>
          <cell r="J44">
            <v>28.525073096678614</v>
          </cell>
          <cell r="K44">
            <v>0</v>
          </cell>
        </row>
        <row r="45">
          <cell r="B45">
            <v>71.115463110154124</v>
          </cell>
          <cell r="C45">
            <v>0</v>
          </cell>
          <cell r="D45">
            <v>0.20229379214163315</v>
          </cell>
          <cell r="E45">
            <v>202.56964731273536</v>
          </cell>
          <cell r="F45">
            <v>427.17062472668675</v>
          </cell>
          <cell r="G45">
            <v>304.62134704740197</v>
          </cell>
          <cell r="H45">
            <v>1973.0267268879895</v>
          </cell>
          <cell r="I45">
            <v>0</v>
          </cell>
          <cell r="J45">
            <v>251.81991626656639</v>
          </cell>
          <cell r="K45">
            <v>166.230326106202</v>
          </cell>
        </row>
        <row r="46">
          <cell r="G46">
            <v>0</v>
          </cell>
        </row>
        <row r="51">
          <cell r="B51">
            <v>2.4655958099387907</v>
          </cell>
          <cell r="C51">
            <v>2.0878022145832427</v>
          </cell>
          <cell r="D51">
            <v>2.7152356874591956</v>
          </cell>
          <cell r="E51">
            <v>2.0378322328029306</v>
          </cell>
          <cell r="F51">
            <v>0.65662096927644331</v>
          </cell>
          <cell r="G51">
            <v>0</v>
          </cell>
          <cell r="H51">
            <v>0.13689417471724494</v>
          </cell>
          <cell r="I51">
            <v>0.99798612809008258</v>
          </cell>
          <cell r="J51">
            <v>6.2730029362801601E-2</v>
          </cell>
          <cell r="K51">
            <v>2.9836026807674254</v>
          </cell>
        </row>
        <row r="52">
          <cell r="B52">
            <v>8.5614114337095402E-3</v>
          </cell>
          <cell r="C52">
            <v>0</v>
          </cell>
          <cell r="D52">
            <v>0</v>
          </cell>
          <cell r="E52">
            <v>0.25024718389498563</v>
          </cell>
          <cell r="F52">
            <v>1.3315640849135932</v>
          </cell>
          <cell r="G52">
            <v>3.6166083092203625</v>
          </cell>
          <cell r="H52">
            <v>1.953648420382939</v>
          </cell>
          <cell r="I52">
            <v>0</v>
          </cell>
          <cell r="J52">
            <v>0.57110669967157945</v>
          </cell>
          <cell r="K52">
            <v>4.4573766790464493E-2</v>
          </cell>
        </row>
      </sheetData>
      <sheetData sheetId="11">
        <row r="13">
          <cell r="H13">
            <v>744</v>
          </cell>
          <cell r="I13">
            <v>8.4931506849315053E-2</v>
          </cell>
        </row>
        <row r="21">
          <cell r="B21">
            <v>88.489516129032268</v>
          </cell>
          <cell r="C21">
            <v>98</v>
          </cell>
          <cell r="D21">
            <v>66.5</v>
          </cell>
          <cell r="E21">
            <v>201.1932795698925</v>
          </cell>
          <cell r="F21">
            <v>316.08615591397847</v>
          </cell>
          <cell r="G21">
            <v>0</v>
          </cell>
          <cell r="H21">
            <v>182.58602150537635</v>
          </cell>
          <cell r="I21">
            <v>204.67876344086022</v>
          </cell>
          <cell r="J21">
            <v>113.11559139784946</v>
          </cell>
          <cell r="K21">
            <v>168.14905913978495</v>
          </cell>
        </row>
        <row r="22">
          <cell r="B22">
            <v>8.0954973118279572</v>
          </cell>
          <cell r="C22">
            <v>0</v>
          </cell>
          <cell r="D22">
            <v>0.1493951612903226</v>
          </cell>
          <cell r="E22">
            <v>45.668010752688176</v>
          </cell>
          <cell r="F22">
            <v>187.6258064516129</v>
          </cell>
          <cell r="G22">
            <v>80.174596774193546</v>
          </cell>
          <cell r="H22">
            <v>924.9118951612902</v>
          </cell>
          <cell r="I22">
            <v>0</v>
          </cell>
          <cell r="J22">
            <v>178.12990591397849</v>
          </cell>
          <cell r="K22">
            <v>13.721774193548388</v>
          </cell>
        </row>
        <row r="24">
          <cell r="B24">
            <v>65.836200000000005</v>
          </cell>
          <cell r="C24">
            <v>72.912000000000006</v>
          </cell>
          <cell r="D24">
            <v>49.475999999999999</v>
          </cell>
          <cell r="E24">
            <v>149.68780000000001</v>
          </cell>
          <cell r="F24">
            <v>235.16809999999998</v>
          </cell>
          <cell r="G24">
            <v>0</v>
          </cell>
          <cell r="H24">
            <v>135.84399999999999</v>
          </cell>
          <cell r="I24">
            <v>152.28100000000001</v>
          </cell>
          <cell r="J24">
            <v>84.158000000000001</v>
          </cell>
          <cell r="K24">
            <v>125.10290000000001</v>
          </cell>
        </row>
        <row r="25">
          <cell r="B25">
            <v>6.0230500000000005</v>
          </cell>
          <cell r="C25">
            <v>0</v>
          </cell>
          <cell r="D25">
            <v>0.11115</v>
          </cell>
          <cell r="E25">
            <v>33.976999999999997</v>
          </cell>
          <cell r="F25">
            <v>139.59360000000001</v>
          </cell>
          <cell r="G25">
            <v>59.649900000000002</v>
          </cell>
          <cell r="H25">
            <v>688.1344499999999</v>
          </cell>
          <cell r="I25">
            <v>0</v>
          </cell>
          <cell r="J25">
            <v>132.52865</v>
          </cell>
          <cell r="K25">
            <v>10.209</v>
          </cell>
        </row>
        <row r="27">
          <cell r="B27">
            <v>2.4685915940738341</v>
          </cell>
          <cell r="C27">
            <v>2.0893049509901291</v>
          </cell>
          <cell r="D27">
            <v>2.7233217018945699</v>
          </cell>
          <cell r="E27">
            <v>2.0396809639069029</v>
          </cell>
          <cell r="F27">
            <v>0.6734058813926842</v>
          </cell>
          <cell r="G27">
            <v>0</v>
          </cell>
          <cell r="H27">
            <v>0.17699444892020041</v>
          </cell>
          <cell r="I27">
            <v>1.0876604709129634</v>
          </cell>
          <cell r="J27">
            <v>6.4908309547262719E-2</v>
          </cell>
          <cell r="K27">
            <v>2.987264557719532</v>
          </cell>
        </row>
        <row r="28">
          <cell r="B28">
            <v>8.5670279448808503E-3</v>
          </cell>
          <cell r="C28">
            <v>0</v>
          </cell>
          <cell r="D28">
            <v>0</v>
          </cell>
          <cell r="E28">
            <v>0.24833029826374031</v>
          </cell>
          <cell r="F28">
            <v>0.5958227765136348</v>
          </cell>
          <cell r="G28">
            <v>0.84995922469268026</v>
          </cell>
          <cell r="H28">
            <v>0.65546650438951048</v>
          </cell>
          <cell r="I28">
            <v>0</v>
          </cell>
          <cell r="J28">
            <v>0.36333731956737991</v>
          </cell>
          <cell r="K28">
            <v>4.3345256676866915E-2</v>
          </cell>
        </row>
        <row r="30">
          <cell r="B30">
            <v>0.53387365316217206</v>
          </cell>
        </row>
        <row r="31">
          <cell r="B31">
            <v>0.36786056366204445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0.73759674191679858</v>
          </cell>
          <cell r="G33">
            <v>2.7877342065144699</v>
          </cell>
          <cell r="H33">
            <v>1.3785955435852397</v>
          </cell>
          <cell r="I33">
            <v>0</v>
          </cell>
          <cell r="J33">
            <v>0.22376944986003255</v>
          </cell>
          <cell r="K33">
            <v>0</v>
          </cell>
        </row>
        <row r="34">
          <cell r="I34">
            <v>1.9002412389242263</v>
          </cell>
        </row>
        <row r="38">
          <cell r="B38">
            <v>162.49929751604373</v>
          </cell>
          <cell r="C38">
            <v>152.33540258659229</v>
          </cell>
          <cell r="D38">
            <v>134.73906452293573</v>
          </cell>
          <cell r="E38">
            <v>305.36312295716561</v>
          </cell>
          <cell r="F38">
            <v>154.42340431090838</v>
          </cell>
          <cell r="G38">
            <v>0</v>
          </cell>
          <cell r="H38">
            <v>18.663815336462456</v>
          </cell>
          <cell r="I38">
            <v>152.87170708996948</v>
          </cell>
          <cell r="J38">
            <v>5.3129624989915962</v>
          </cell>
          <cell r="K38">
            <v>373.55023275890136</v>
          </cell>
        </row>
        <row r="39">
          <cell r="B39">
            <v>5.1591924647573742E-2</v>
          </cell>
          <cell r="C39">
            <v>0</v>
          </cell>
          <cell r="D39">
            <v>0</v>
          </cell>
          <cell r="E39">
            <v>8.4787165486612519</v>
          </cell>
          <cell r="F39">
            <v>82.916010564015551</v>
          </cell>
          <cell r="G39">
            <v>50.388894964724656</v>
          </cell>
          <cell r="H39">
            <v>436.65484780799125</v>
          </cell>
          <cell r="I39">
            <v>0</v>
          </cell>
          <cell r="J39">
            <v>46.667913264580655</v>
          </cell>
          <cell r="K39">
            <v>0.45302903022353164</v>
          </cell>
        </row>
        <row r="41">
          <cell r="B41">
            <v>113.82186285417509</v>
          </cell>
          <cell r="C41">
            <v>287.1172506706161</v>
          </cell>
          <cell r="D41">
            <v>82.894562126490442</v>
          </cell>
          <cell r="E41">
            <v>188.83484823903234</v>
          </cell>
          <cell r="F41">
            <v>33.062795340333309</v>
          </cell>
          <cell r="G41">
            <v>78.479427014839288</v>
          </cell>
          <cell r="H41">
            <v>104.62855854672246</v>
          </cell>
          <cell r="I41">
            <v>138.80714982216472</v>
          </cell>
          <cell r="J41">
            <v>423.11088634061622</v>
          </cell>
          <cell r="K41">
            <v>134.62691911790492</v>
          </cell>
        </row>
        <row r="42">
          <cell r="B42">
            <v>14.22516799681126</v>
          </cell>
          <cell r="C42">
            <v>0</v>
          </cell>
          <cell r="D42">
            <v>4.0464662002824899E-2</v>
          </cell>
          <cell r="E42">
            <v>40.519841087374196</v>
          </cell>
          <cell r="F42">
            <v>85.446591139083807</v>
          </cell>
          <cell r="G42">
            <v>60.933159226597439</v>
          </cell>
          <cell r="H42">
            <v>394.66292455561387</v>
          </cell>
          <cell r="I42">
            <v>0</v>
          </cell>
          <cell r="J42">
            <v>50.371332157202453</v>
          </cell>
          <cell r="K42">
            <v>33.250916349412201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102.67086765177676</v>
          </cell>
          <cell r="G44">
            <v>165.37907459300015</v>
          </cell>
          <cell r="H44">
            <v>918.51789566710079</v>
          </cell>
          <cell r="I44">
            <v>0</v>
          </cell>
          <cell r="J44">
            <v>29.388435425020234</v>
          </cell>
          <cell r="K44">
            <v>0</v>
          </cell>
        </row>
        <row r="45">
          <cell r="B45">
            <v>73.482328709199834</v>
          </cell>
          <cell r="C45">
            <v>0</v>
          </cell>
          <cell r="D45">
            <v>0.2090265362816649</v>
          </cell>
          <cell r="E45">
            <v>209.31157246750354</v>
          </cell>
          <cell r="F45">
            <v>441.3877219988002</v>
          </cell>
          <cell r="G45">
            <v>314.7597579573424</v>
          </cell>
          <cell r="H45">
            <v>2038.6930233815597</v>
          </cell>
          <cell r="I45">
            <v>0</v>
          </cell>
          <cell r="J45">
            <v>260.2009893960867</v>
          </cell>
          <cell r="K45">
            <v>171.76280558636083</v>
          </cell>
        </row>
        <row r="46">
          <cell r="G46">
            <v>0</v>
          </cell>
        </row>
        <row r="51">
          <cell r="B51">
            <v>2.4682362821068606</v>
          </cell>
          <cell r="C51">
            <v>2.0893049509901291</v>
          </cell>
          <cell r="D51">
            <v>2.7233217018945699</v>
          </cell>
          <cell r="E51">
            <v>2.0400000732001247</v>
          </cell>
          <cell r="F51">
            <v>0.65665115426330523</v>
          </cell>
          <cell r="G51">
            <v>0</v>
          </cell>
          <cell r="H51">
            <v>0.13739153246711269</v>
          </cell>
          <cell r="I51">
            <v>1.0038790596986458</v>
          </cell>
          <cell r="J51">
            <v>6.3130807516713752E-2</v>
          </cell>
          <cell r="K51">
            <v>2.9859438331077963</v>
          </cell>
        </row>
        <row r="52">
          <cell r="B52">
            <v>8.565747361813987E-3</v>
          </cell>
          <cell r="C52">
            <v>0</v>
          </cell>
          <cell r="D52">
            <v>0</v>
          </cell>
          <cell r="E52">
            <v>0.24954282451838752</v>
          </cell>
          <cell r="F52">
            <v>1.3294798487594868</v>
          </cell>
          <cell r="G52">
            <v>3.6172394179659113</v>
          </cell>
          <cell r="H52">
            <v>1.969342972837782</v>
          </cell>
          <cell r="I52">
            <v>0</v>
          </cell>
          <cell r="J52">
            <v>0.57388608945764474</v>
          </cell>
          <cell r="K52">
            <v>4.4375455992117903E-2</v>
          </cell>
        </row>
      </sheetData>
      <sheetData sheetId="12">
        <row r="13">
          <cell r="H13">
            <v>720</v>
          </cell>
          <cell r="I13">
            <v>8.2191780821917804E-2</v>
          </cell>
        </row>
        <row r="21">
          <cell r="B21">
            <v>158.17180555555558</v>
          </cell>
          <cell r="C21">
            <v>225.90000000000003</v>
          </cell>
          <cell r="D21">
            <v>145.9</v>
          </cell>
          <cell r="E21">
            <v>332.19111111111107</v>
          </cell>
          <cell r="F21">
            <v>110.92416666666666</v>
          </cell>
          <cell r="G21">
            <v>0</v>
          </cell>
          <cell r="H21">
            <v>5.8819444444444446</v>
          </cell>
          <cell r="I21">
            <v>96.867222222222239</v>
          </cell>
          <cell r="J21">
            <v>99.719027777777768</v>
          </cell>
          <cell r="K21">
            <v>195.01513888888888</v>
          </cell>
        </row>
        <row r="22">
          <cell r="B22">
            <v>9.4398611111111119</v>
          </cell>
          <cell r="C22">
            <v>0</v>
          </cell>
          <cell r="D22">
            <v>0.155</v>
          </cell>
          <cell r="E22">
            <v>40.67861111111111</v>
          </cell>
          <cell r="F22">
            <v>185.67194444444448</v>
          </cell>
          <cell r="G22">
            <v>77.716666666666654</v>
          </cell>
          <cell r="H22">
            <v>872.64583333333314</v>
          </cell>
          <cell r="I22">
            <v>0</v>
          </cell>
          <cell r="J22">
            <v>170.94569444444446</v>
          </cell>
          <cell r="K22">
            <v>13.170138888888891</v>
          </cell>
        </row>
        <row r="24">
          <cell r="B24">
            <v>113.8837</v>
          </cell>
          <cell r="C24">
            <v>162.64800000000002</v>
          </cell>
          <cell r="D24">
            <v>105.048</v>
          </cell>
          <cell r="E24">
            <v>239.17759999999998</v>
          </cell>
          <cell r="F24">
            <v>79.865399999999994</v>
          </cell>
          <cell r="G24">
            <v>0</v>
          </cell>
          <cell r="H24">
            <v>4.2350000000000003</v>
          </cell>
          <cell r="I24">
            <v>69.744400000000013</v>
          </cell>
          <cell r="J24">
            <v>71.797699999999992</v>
          </cell>
          <cell r="K24">
            <v>140.4109</v>
          </cell>
        </row>
        <row r="25">
          <cell r="B25">
            <v>6.7967000000000004</v>
          </cell>
          <cell r="C25">
            <v>0</v>
          </cell>
          <cell r="D25">
            <v>0.1116</v>
          </cell>
          <cell r="E25">
            <v>29.288599999999999</v>
          </cell>
          <cell r="F25">
            <v>133.68380000000002</v>
          </cell>
          <cell r="G25">
            <v>55.955999999999996</v>
          </cell>
          <cell r="H25">
            <v>628.30499999999984</v>
          </cell>
          <cell r="I25">
            <v>0</v>
          </cell>
          <cell r="J25">
            <v>123.08090000000001</v>
          </cell>
          <cell r="K25">
            <v>9.4825000000000017</v>
          </cell>
        </row>
        <row r="27">
          <cell r="B27">
            <v>1.8978507063888075</v>
          </cell>
          <cell r="C27">
            <v>1.7599398570710023</v>
          </cell>
          <cell r="D27">
            <v>2.2318495019757529</v>
          </cell>
          <cell r="E27">
            <v>1.4289834183817818</v>
          </cell>
          <cell r="F27">
            <v>0.72972253865250203</v>
          </cell>
          <cell r="G27">
            <v>0</v>
          </cell>
          <cell r="H27">
            <v>1.992819123419106E-2</v>
          </cell>
          <cell r="I27">
            <v>0.67359456087050962</v>
          </cell>
          <cell r="J27">
            <v>5.8313384133429035E-2</v>
          </cell>
          <cell r="K27">
            <v>2.6024469472083869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0.13048231487838538</v>
          </cell>
          <cell r="F28">
            <v>0.50703378864618687</v>
          </cell>
          <cell r="G28">
            <v>0.6527901739079639</v>
          </cell>
          <cell r="H28">
            <v>0.7749345992873059</v>
          </cell>
          <cell r="I28">
            <v>0</v>
          </cell>
          <cell r="J28">
            <v>0.76049398208573404</v>
          </cell>
          <cell r="K28">
            <v>3.1395382907904883E-2</v>
          </cell>
        </row>
        <row r="30">
          <cell r="B30">
            <v>0.46666885149165815</v>
          </cell>
        </row>
        <row r="31">
          <cell r="B31">
            <v>0.32155373417742572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0.60993477756764114</v>
          </cell>
          <cell r="G33">
            <v>2.361955219643848</v>
          </cell>
          <cell r="H33">
            <v>1.9600001611552202</v>
          </cell>
          <cell r="I33">
            <v>0</v>
          </cell>
          <cell r="J33">
            <v>0.44612303337000708</v>
          </cell>
          <cell r="K33">
            <v>0</v>
          </cell>
        </row>
        <row r="34">
          <cell r="I34">
            <v>1.68706305231979</v>
          </cell>
        </row>
        <row r="38">
          <cell r="B38">
            <v>211.6600251888388</v>
          </cell>
          <cell r="C38">
            <v>286.2506978728843</v>
          </cell>
          <cell r="D38">
            <v>234.45132648354894</v>
          </cell>
          <cell r="E38">
            <v>339.14267764340258</v>
          </cell>
          <cell r="F38">
            <v>52.379648845951692</v>
          </cell>
          <cell r="G38">
            <v>0</v>
          </cell>
          <cell r="H38">
            <v>0.50219041910161477</v>
          </cell>
          <cell r="I38">
            <v>80.912904696631728</v>
          </cell>
          <cell r="J38">
            <v>4.1199462285650101</v>
          </cell>
          <cell r="K38">
            <v>351.67966952412871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3.8117494507898737</v>
          </cell>
          <cell r="F39">
            <v>66.842214543313275</v>
          </cell>
          <cell r="G39">
            <v>35.942110265474554</v>
          </cell>
          <cell r="H39">
            <v>476.50943617130133</v>
          </cell>
          <cell r="I39">
            <v>0</v>
          </cell>
          <cell r="J39">
            <v>85.651341305965431</v>
          </cell>
          <cell r="K39">
            <v>0.28561407874990241</v>
          </cell>
        </row>
        <row r="41">
          <cell r="B41">
            <v>99.493799138021515</v>
          </cell>
          <cell r="C41">
            <v>250.9745083322137</v>
          </cell>
          <cell r="D41">
            <v>72.459672571109749</v>
          </cell>
          <cell r="E41">
            <v>165.06403945455992</v>
          </cell>
          <cell r="F41">
            <v>28.900801972878387</v>
          </cell>
          <cell r="G41">
            <v>68.600321169273741</v>
          </cell>
          <cell r="H41">
            <v>91.457761515335164</v>
          </cell>
          <cell r="I41">
            <v>121.33390138783111</v>
          </cell>
          <cell r="J41">
            <v>369.8490648726837</v>
          </cell>
          <cell r="K41">
            <v>117.67988428065142</v>
          </cell>
        </row>
        <row r="42">
          <cell r="B42">
            <v>12.434482900641052</v>
          </cell>
          <cell r="C42">
            <v>0</v>
          </cell>
          <cell r="D42">
            <v>3.537091075951683E-2</v>
          </cell>
          <cell r="E42">
            <v>35.419143819643445</v>
          </cell>
          <cell r="F42">
            <v>74.690448413345493</v>
          </cell>
          <cell r="G42">
            <v>53.262803409773838</v>
          </cell>
          <cell r="H42">
            <v>344.98217441114429</v>
          </cell>
          <cell r="I42">
            <v>0</v>
          </cell>
          <cell r="J42">
            <v>44.030514685777121</v>
          </cell>
          <cell r="K42">
            <v>29.065242032297519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80.323973154250638</v>
          </cell>
          <cell r="G44">
            <v>130.03905318226649</v>
          </cell>
          <cell r="H44">
            <v>1193.8094605007052</v>
          </cell>
          <cell r="I44">
            <v>0</v>
          </cell>
          <cell r="J44">
            <v>53.086830368770094</v>
          </cell>
          <cell r="K44">
            <v>0</v>
          </cell>
        </row>
        <row r="45">
          <cell r="B45">
            <v>65.238728233206274</v>
          </cell>
          <cell r="C45">
            <v>0</v>
          </cell>
          <cell r="D45">
            <v>0.18557693575517686</v>
          </cell>
          <cell r="E45">
            <v>185.82999521302483</v>
          </cell>
          <cell r="F45">
            <v>391.87072792575475</v>
          </cell>
          <cell r="G45">
            <v>279.44849692219901</v>
          </cell>
          <cell r="H45">
            <v>1809.9826507903206</v>
          </cell>
          <cell r="I45">
            <v>0</v>
          </cell>
          <cell r="J45">
            <v>231.01039299394751</v>
          </cell>
          <cell r="K45">
            <v>152.49362929918581</v>
          </cell>
        </row>
        <row r="46">
          <cell r="G46">
            <v>0</v>
          </cell>
        </row>
        <row r="51">
          <cell r="B51">
            <v>1.8585629478919177</v>
          </cell>
          <cell r="C51">
            <v>1.7599398570710016</v>
          </cell>
          <cell r="D51">
            <v>2.2318495019757534</v>
          </cell>
          <cell r="E51">
            <v>1.4179533436383784</v>
          </cell>
          <cell r="F51">
            <v>0.6558490766458529</v>
          </cell>
          <cell r="G51">
            <v>0</v>
          </cell>
          <cell r="H51">
            <v>0.11858097263320301</v>
          </cell>
          <cell r="I51">
            <v>1.1601347878343167</v>
          </cell>
          <cell r="J51">
            <v>5.738270485774629E-2</v>
          </cell>
          <cell r="K51">
            <v>2.5046465019747663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0.13014447432754975</v>
          </cell>
          <cell r="F52">
            <v>1.1008528161045983</v>
          </cell>
          <cell r="G52">
            <v>2.9662799958492574</v>
          </cell>
          <cell r="H52">
            <v>2.6584523387081225</v>
          </cell>
          <cell r="I52">
            <v>0</v>
          </cell>
          <cell r="J52">
            <v>1.1272112218446202</v>
          </cell>
          <cell r="K52">
            <v>3.0120124307925374E-2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Nod"/>
      <sheetName val="Ram"/>
      <sheetName val="%USO"/>
      <sheetName val="Dias"/>
      <sheetName val="ENERGIA"/>
      <sheetName val="ENSA"/>
      <sheetName val="1. DatosFijos"/>
    </sheetNames>
    <sheetDataSet>
      <sheetData sheetId="0">
        <row r="1">
          <cell r="B1">
            <v>4</v>
          </cell>
          <cell r="C1" t="str">
            <v>2020-2021</v>
          </cell>
        </row>
        <row r="3">
          <cell r="B3">
            <v>51220.151770625169</v>
          </cell>
          <cell r="D3">
            <v>2780.9600000000005</v>
          </cell>
        </row>
        <row r="4">
          <cell r="B4">
            <v>43806.034477544112</v>
          </cell>
          <cell r="D4">
            <v>2510.7600000000007</v>
          </cell>
          <cell r="F4">
            <v>17.447320523484564</v>
          </cell>
        </row>
        <row r="5">
          <cell r="B5">
            <v>7414.117293081059</v>
          </cell>
          <cell r="D5">
            <v>270.2</v>
          </cell>
          <cell r="F5">
            <v>27.439368220137155</v>
          </cell>
        </row>
        <row r="7">
          <cell r="B7">
            <v>55642.054105485877</v>
          </cell>
          <cell r="C7">
            <v>1</v>
          </cell>
          <cell r="D7">
            <v>605.28</v>
          </cell>
          <cell r="E7">
            <v>1</v>
          </cell>
          <cell r="F7">
            <v>91.927792270496099</v>
          </cell>
          <cell r="G7" t="str">
            <v>(230 kV)</v>
          </cell>
        </row>
        <row r="11">
          <cell r="B11">
            <v>294.5</v>
          </cell>
          <cell r="C11">
            <v>537.79999999999995</v>
          </cell>
          <cell r="D11">
            <v>155.26999999999998</v>
          </cell>
          <cell r="E11">
            <v>375.70699999999999</v>
          </cell>
          <cell r="F11">
            <v>606.81000000000006</v>
          </cell>
          <cell r="G11">
            <v>147</v>
          </cell>
          <cell r="H11">
            <v>195.98</v>
          </cell>
          <cell r="I11">
            <v>260</v>
          </cell>
          <cell r="J11">
            <v>2263.5299999999997</v>
          </cell>
          <cell r="K11">
            <v>252.17</v>
          </cell>
        </row>
        <row r="12">
          <cell r="B12">
            <v>40.409999999999997</v>
          </cell>
          <cell r="C12">
            <v>0</v>
          </cell>
          <cell r="D12">
            <v>0.11</v>
          </cell>
          <cell r="E12">
            <v>114.53</v>
          </cell>
          <cell r="F12">
            <v>240.34983529537578</v>
          </cell>
          <cell r="G12">
            <v>171.22199929453993</v>
          </cell>
          <cell r="H12">
            <v>1109.707575574758</v>
          </cell>
          <cell r="I12">
            <v>0</v>
          </cell>
          <cell r="J12">
            <v>142.61050338355616</v>
          </cell>
          <cell r="K12">
            <v>92.82</v>
          </cell>
        </row>
      </sheetData>
      <sheetData sheetId="1"/>
      <sheetData sheetId="2"/>
      <sheetData sheetId="3"/>
      <sheetData sheetId="4">
        <row r="3">
          <cell r="E3" t="str">
            <v xml:space="preserve"> 2.- Día Semihábil (sábado):</v>
          </cell>
        </row>
      </sheetData>
      <sheetData sheetId="5"/>
      <sheetData sheetId="6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M01"/>
      <sheetName val="M02"/>
      <sheetName val="M03"/>
      <sheetName val="M04"/>
      <sheetName val="M05"/>
      <sheetName val="M06"/>
      <sheetName val="M07"/>
      <sheetName val="M08"/>
      <sheetName val="M09"/>
      <sheetName val="M10"/>
      <sheetName val="M11"/>
      <sheetName val="M12"/>
    </sheetNames>
    <sheetDataSet>
      <sheetData sheetId="0" refreshError="1"/>
      <sheetData sheetId="1">
        <row r="13">
          <cell r="H13">
            <v>744</v>
          </cell>
          <cell r="I13">
            <v>8.4931506849315067E-2</v>
          </cell>
        </row>
        <row r="21">
          <cell r="B21">
            <v>129.36471774193552</v>
          </cell>
          <cell r="C21">
            <v>263.30591397849463</v>
          </cell>
          <cell r="D21">
            <v>145.9</v>
          </cell>
          <cell r="E21">
            <v>438.22923387096768</v>
          </cell>
          <cell r="F21">
            <v>107.81485215053763</v>
          </cell>
          <cell r="G21">
            <v>0</v>
          </cell>
          <cell r="H21">
            <v>28.011424731182792</v>
          </cell>
          <cell r="I21">
            <v>138.30745967741936</v>
          </cell>
          <cell r="J21">
            <v>9.9754704301075279</v>
          </cell>
          <cell r="K21">
            <v>215.79623655913977</v>
          </cell>
        </row>
        <row r="22">
          <cell r="B22">
            <v>10.340927419354838</v>
          </cell>
          <cell r="C22">
            <v>0</v>
          </cell>
          <cell r="D22">
            <v>0.15551075268817205</v>
          </cell>
          <cell r="E22">
            <v>48.228427419354844</v>
          </cell>
          <cell r="F22">
            <v>383.814314516129</v>
          </cell>
          <cell r="G22">
            <v>193.71350806451613</v>
          </cell>
          <cell r="H22">
            <v>656.98118279569894</v>
          </cell>
          <cell r="I22">
            <v>0</v>
          </cell>
          <cell r="J22">
            <v>169.38763440860211</v>
          </cell>
          <cell r="K22">
            <v>13.926344086021503</v>
          </cell>
        </row>
        <row r="24">
          <cell r="B24">
            <v>96.247350000000026</v>
          </cell>
          <cell r="C24">
            <v>195.89959999999999</v>
          </cell>
          <cell r="D24">
            <v>108.54960000000001</v>
          </cell>
          <cell r="E24">
            <v>326.04254999999995</v>
          </cell>
          <cell r="F24">
            <v>80.214250000000007</v>
          </cell>
          <cell r="G24">
            <v>0</v>
          </cell>
          <cell r="H24">
            <v>20.840499999999995</v>
          </cell>
          <cell r="I24">
            <v>102.90075</v>
          </cell>
          <cell r="J24">
            <v>7.4217500000000012</v>
          </cell>
          <cell r="K24">
            <v>160.55240000000001</v>
          </cell>
        </row>
        <row r="25">
          <cell r="B25">
            <v>7.6936499999999999</v>
          </cell>
          <cell r="C25">
            <v>0</v>
          </cell>
          <cell r="D25">
            <v>0.1157</v>
          </cell>
          <cell r="E25">
            <v>35.881950000000003</v>
          </cell>
          <cell r="F25">
            <v>285.55784999999997</v>
          </cell>
          <cell r="G25">
            <v>144.12285</v>
          </cell>
          <cell r="H25">
            <v>488.79399999999998</v>
          </cell>
          <cell r="I25">
            <v>0</v>
          </cell>
          <cell r="J25">
            <v>126.02439999999999</v>
          </cell>
          <cell r="K25">
            <v>10.361199999999998</v>
          </cell>
        </row>
        <row r="27">
          <cell r="B27">
            <v>2.0251326051080669</v>
          </cell>
          <cell r="C27">
            <v>1.8741209366703921</v>
          </cell>
          <cell r="D27">
            <v>2.3099373600225066</v>
          </cell>
          <cell r="E27">
            <v>1.8322653777234978</v>
          </cell>
          <cell r="F27">
            <v>0.4922153430725284</v>
          </cell>
          <cell r="G27">
            <v>0</v>
          </cell>
          <cell r="H27">
            <v>0.54973808999098273</v>
          </cell>
          <cell r="I27">
            <v>0.2705448672123435</v>
          </cell>
          <cell r="J27">
            <v>0</v>
          </cell>
          <cell r="K27">
            <v>2.4811576448945094</v>
          </cell>
        </row>
        <row r="28">
          <cell r="B28">
            <v>9.8756658673171439E-3</v>
          </cell>
          <cell r="C28">
            <v>0</v>
          </cell>
          <cell r="D28">
            <v>0</v>
          </cell>
          <cell r="E28">
            <v>0.12128569295725228</v>
          </cell>
          <cell r="F28">
            <v>0.68932619281693774</v>
          </cell>
          <cell r="G28">
            <v>0.79879242515071414</v>
          </cell>
          <cell r="H28">
            <v>0.76961335737936198</v>
          </cell>
          <cell r="I28">
            <v>0</v>
          </cell>
          <cell r="J28">
            <v>1.0521332517299178</v>
          </cell>
          <cell r="K28">
            <v>3.5257349160207438E-2</v>
          </cell>
        </row>
        <row r="30">
          <cell r="B30">
            <v>0.25913699938623447</v>
          </cell>
        </row>
        <row r="31">
          <cell r="B31">
            <v>0.26243280573722605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1.4442062068722088</v>
          </cell>
          <cell r="G33">
            <v>2.4494689626873813</v>
          </cell>
          <cell r="H33">
            <v>2.1074333585753693</v>
          </cell>
          <cell r="I33">
            <v>0</v>
          </cell>
          <cell r="J33">
            <v>1.7531352865670433</v>
          </cell>
          <cell r="K33">
            <v>0</v>
          </cell>
        </row>
        <row r="34">
          <cell r="I34">
            <v>1.4465493476220117</v>
          </cell>
        </row>
        <row r="38">
          <cell r="B38">
            <v>193.30500623981706</v>
          </cell>
          <cell r="C38">
            <v>359.86314352130057</v>
          </cell>
          <cell r="D38">
            <v>250.74277645549907</v>
          </cell>
          <cell r="E38">
            <v>596.87708406446836</v>
          </cell>
          <cell r="F38">
            <v>37.44521144373325</v>
          </cell>
          <cell r="G38">
            <v>0</v>
          </cell>
          <cell r="H38">
            <v>11.213026604391047</v>
          </cell>
          <cell r="I38">
            <v>34.059780839447662</v>
          </cell>
          <cell r="J38">
            <v>0</v>
          </cell>
          <cell r="K38">
            <v>390.98403179589894</v>
          </cell>
        </row>
        <row r="39">
          <cell r="B39">
            <v>7.6685308050121567E-2</v>
          </cell>
          <cell r="C39">
            <v>0</v>
          </cell>
          <cell r="D39">
            <v>0</v>
          </cell>
          <cell r="E39">
            <v>4.3659588378240386</v>
          </cell>
          <cell r="F39">
            <v>194.17505121411466</v>
          </cell>
          <cell r="G39">
            <v>113.39752294354295</v>
          </cell>
          <cell r="H39">
            <v>364.22784097690356</v>
          </cell>
          <cell r="I39">
            <v>0</v>
          </cell>
          <cell r="J39">
            <v>126.75278892876288</v>
          </cell>
          <cell r="K39">
            <v>0.35703506132579271</v>
          </cell>
        </row>
        <row r="41">
          <cell r="B41">
            <v>72.169654329066304</v>
          </cell>
          <cell r="C41">
            <v>139.36387826991685</v>
          </cell>
          <cell r="D41">
            <v>40.236201894700621</v>
          </cell>
          <cell r="E41">
            <v>91.65857064190682</v>
          </cell>
          <cell r="F41">
            <v>19.059526304857545</v>
          </cell>
          <cell r="G41">
            <v>38.093138909776471</v>
          </cell>
          <cell r="H41">
            <v>50.785669139714223</v>
          </cell>
          <cell r="I41">
            <v>67.375619840420953</v>
          </cell>
          <cell r="J41">
            <v>586.56437222072327</v>
          </cell>
          <cell r="K41">
            <v>65.346577135226738</v>
          </cell>
        </row>
        <row r="42">
          <cell r="B42">
            <v>10.604909679841301</v>
          </cell>
          <cell r="C42">
            <v>0</v>
          </cell>
          <cell r="D42">
            <v>2.886760863109486E-2</v>
          </cell>
          <cell r="E42">
            <v>30.056429241084491</v>
          </cell>
          <cell r="F42">
            <v>63.075681635045612</v>
          </cell>
          <cell r="G42">
            <v>44.934269678803446</v>
          </cell>
          <cell r="H42">
            <v>291.22367260593848</v>
          </cell>
          <cell r="I42">
            <v>0</v>
          </cell>
          <cell r="J42">
            <v>37.425674530544804</v>
          </cell>
          <cell r="K42">
            <v>24.359013028529315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407.47889115219834</v>
          </cell>
          <cell r="G44">
            <v>347.98625007956934</v>
          </cell>
          <cell r="H44">
            <v>994.40482115130135</v>
          </cell>
          <cell r="I44">
            <v>0</v>
          </cell>
          <cell r="J44">
            <v>210.43848123385831</v>
          </cell>
          <cell r="K44">
            <v>0</v>
          </cell>
        </row>
        <row r="45">
          <cell r="B45">
            <v>58.455059137405499</v>
          </cell>
          <cell r="C45">
            <v>0</v>
          </cell>
          <cell r="D45">
            <v>0.15912042823842137</v>
          </cell>
          <cell r="E45">
            <v>165.67329678314903</v>
          </cell>
          <cell r="F45">
            <v>347.67789744758386</v>
          </cell>
          <cell r="G45">
            <v>247.68107137805336</v>
          </cell>
          <cell r="H45">
            <v>1605.2467694988707</v>
          </cell>
          <cell r="I45">
            <v>0</v>
          </cell>
          <cell r="J45">
            <v>206.29313063352993</v>
          </cell>
          <cell r="K45">
            <v>134.26871044627515</v>
          </cell>
        </row>
        <row r="46">
          <cell r="G46">
            <v>0</v>
          </cell>
        </row>
      </sheetData>
      <sheetData sheetId="2">
        <row r="13">
          <cell r="H13">
            <v>744</v>
          </cell>
          <cell r="I13">
            <v>8.493150684931508E-2</v>
          </cell>
        </row>
        <row r="21">
          <cell r="B21">
            <v>128.90745967741935</v>
          </cell>
          <cell r="C21">
            <v>260.05322580645156</v>
          </cell>
          <cell r="D21">
            <v>145.9</v>
          </cell>
          <cell r="E21">
            <v>438.41727150537633</v>
          </cell>
          <cell r="F21">
            <v>108.02325268817205</v>
          </cell>
          <cell r="G21">
            <v>0</v>
          </cell>
          <cell r="H21">
            <v>27.802822580645167</v>
          </cell>
          <cell r="I21">
            <v>129.4983870967742</v>
          </cell>
          <cell r="J21">
            <v>9.8646505376344091</v>
          </cell>
          <cell r="K21">
            <v>212.3432123655914</v>
          </cell>
        </row>
        <row r="22">
          <cell r="B22">
            <v>10.155846774193549</v>
          </cell>
          <cell r="C22">
            <v>0</v>
          </cell>
          <cell r="D22">
            <v>0.15168010752688174</v>
          </cell>
          <cell r="E22">
            <v>47.976680107526882</v>
          </cell>
          <cell r="F22">
            <v>379.52466397849457</v>
          </cell>
          <cell r="G22">
            <v>191.63823924731179</v>
          </cell>
          <cell r="H22">
            <v>649.85564516129034</v>
          </cell>
          <cell r="I22">
            <v>0</v>
          </cell>
          <cell r="J22">
            <v>167.55120967741937</v>
          </cell>
          <cell r="K22">
            <v>13.778763440860217</v>
          </cell>
        </row>
        <row r="24">
          <cell r="B24">
            <v>95.907149999999987</v>
          </cell>
          <cell r="C24">
            <v>193.47959999999998</v>
          </cell>
          <cell r="D24">
            <v>108.54960000000001</v>
          </cell>
          <cell r="E24">
            <v>326.18245000000002</v>
          </cell>
          <cell r="F24">
            <v>80.36930000000001</v>
          </cell>
          <cell r="G24">
            <v>0</v>
          </cell>
          <cell r="H24">
            <v>20.685300000000002</v>
          </cell>
          <cell r="I24">
            <v>96.346800000000002</v>
          </cell>
          <cell r="J24">
            <v>7.3393000000000006</v>
          </cell>
          <cell r="K24">
            <v>157.98335</v>
          </cell>
        </row>
        <row r="25">
          <cell r="B25">
            <v>7.5559500000000002</v>
          </cell>
          <cell r="C25">
            <v>0</v>
          </cell>
          <cell r="D25">
            <v>0.11285000000000001</v>
          </cell>
          <cell r="E25">
            <v>35.694650000000003</v>
          </cell>
          <cell r="F25">
            <v>282.36634999999995</v>
          </cell>
          <cell r="G25">
            <v>142.57884999999999</v>
          </cell>
          <cell r="H25">
            <v>483.49260000000004</v>
          </cell>
          <cell r="I25">
            <v>0</v>
          </cell>
          <cell r="J25">
            <v>124.6581</v>
          </cell>
          <cell r="K25">
            <v>10.251400000000002</v>
          </cell>
        </row>
        <row r="27">
          <cell r="B27">
            <v>2.038712122678084</v>
          </cell>
          <cell r="C27">
            <v>1.884997414372801</v>
          </cell>
          <cell r="D27">
            <v>2.3234788927191548</v>
          </cell>
          <cell r="E27">
            <v>1.8429128350087312</v>
          </cell>
          <cell r="F27">
            <v>0.49527109425175792</v>
          </cell>
          <cell r="G27">
            <v>0</v>
          </cell>
          <cell r="H27">
            <v>0.55561539681829997</v>
          </cell>
          <cell r="I27">
            <v>0.28380742178567314</v>
          </cell>
          <cell r="J27">
            <v>0</v>
          </cell>
          <cell r="K27">
            <v>2.5072139309601846</v>
          </cell>
        </row>
        <row r="28">
          <cell r="B28">
            <v>9.8939324460813553E-3</v>
          </cell>
          <cell r="C28">
            <v>0</v>
          </cell>
          <cell r="D28">
            <v>0</v>
          </cell>
          <cell r="E28">
            <v>0.12088222298352018</v>
          </cell>
          <cell r="F28">
            <v>0.6919133358070938</v>
          </cell>
          <cell r="G28">
            <v>0.80265123521773007</v>
          </cell>
          <cell r="H28">
            <v>0.78010489590146981</v>
          </cell>
          <cell r="I28">
            <v>0</v>
          </cell>
          <cell r="J28">
            <v>1.0701782143530716</v>
          </cell>
          <cell r="K28">
            <v>3.6024624892376171E-2</v>
          </cell>
        </row>
        <row r="30">
          <cell r="B30">
            <v>0.25930159780458806</v>
          </cell>
        </row>
        <row r="31">
          <cell r="B31">
            <v>0.26259949758304801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1.4481440892654747</v>
          </cell>
          <cell r="G33">
            <v>2.457232363952607</v>
          </cell>
          <cell r="H33">
            <v>2.1360956115599632</v>
          </cell>
          <cell r="I33">
            <v>0</v>
          </cell>
          <cell r="J33">
            <v>1.7799709210604628</v>
          </cell>
          <cell r="K33">
            <v>0</v>
          </cell>
        </row>
        <row r="34">
          <cell r="I34">
            <v>1.447616218623468</v>
          </cell>
        </row>
        <row r="38">
          <cell r="B38">
            <v>193.86950812147035</v>
          </cell>
          <cell r="C38">
            <v>357.7885064004592</v>
          </cell>
          <cell r="D38">
            <v>252.21270441310713</v>
          </cell>
          <cell r="E38">
            <v>600.63485001327933</v>
          </cell>
          <cell r="F38">
            <v>37.787286671474114</v>
          </cell>
          <cell r="G38">
            <v>0</v>
          </cell>
          <cell r="H38">
            <v>11.25046144494452</v>
          </cell>
          <cell r="I38">
            <v>32.66763885974639</v>
          </cell>
          <cell r="J38">
            <v>0</v>
          </cell>
          <cell r="K38">
            <v>387.53553053297338</v>
          </cell>
        </row>
        <row r="39">
          <cell r="B39">
            <v>7.5532433057733342E-2</v>
          </cell>
          <cell r="C39">
            <v>0</v>
          </cell>
          <cell r="D39">
            <v>0</v>
          </cell>
          <cell r="E39">
            <v>4.3288230379975268</v>
          </cell>
          <cell r="F39">
            <v>192.75087514675738</v>
          </cell>
          <cell r="G39">
            <v>112.72991111898996</v>
          </cell>
          <cell r="H39">
            <v>365.21600379548767</v>
          </cell>
          <cell r="I39">
            <v>0</v>
          </cell>
          <cell r="J39">
            <v>127.57297324365545</v>
          </cell>
          <cell r="K39">
            <v>0.36008970582050293</v>
          </cell>
        </row>
        <row r="41">
          <cell r="B41">
            <v>72.215494988577774</v>
          </cell>
          <cell r="C41">
            <v>139.45239929930744</v>
          </cell>
          <cell r="D41">
            <v>40.261759091118392</v>
          </cell>
          <cell r="E41">
            <v>91.71679025466743</v>
          </cell>
          <cell r="F41">
            <v>19.071632518527448</v>
          </cell>
          <cell r="G41">
            <v>38.117334877274445</v>
          </cell>
          <cell r="H41">
            <v>50.817927137743176</v>
          </cell>
          <cell r="I41">
            <v>67.418415429192905</v>
          </cell>
          <cell r="J41">
            <v>586.93694567861917</v>
          </cell>
          <cell r="K41">
            <v>65.388083918382961</v>
          </cell>
        </row>
        <row r="42">
          <cell r="B42">
            <v>10.611645697330971</v>
          </cell>
          <cell r="C42">
            <v>0</v>
          </cell>
          <cell r="D42">
            <v>2.8885944734135277E-2</v>
          </cell>
          <cell r="E42">
            <v>30.075520458186485</v>
          </cell>
          <cell r="F42">
            <v>63.11574599273402</v>
          </cell>
          <cell r="G42">
            <v>44.962810989911183</v>
          </cell>
          <cell r="H42">
            <v>291.40865181003369</v>
          </cell>
          <cell r="I42">
            <v>0</v>
          </cell>
          <cell r="J42">
            <v>37.449446538587416</v>
          </cell>
          <cell r="K42">
            <v>24.374485365658515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404.09157256790627</v>
          </cell>
          <cell r="G44">
            <v>345.43040331176206</v>
          </cell>
          <cell r="H44">
            <v>997.29664008102725</v>
          </cell>
          <cell r="I44">
            <v>0</v>
          </cell>
          <cell r="J44">
            <v>211.45022644272106</v>
          </cell>
          <cell r="K44">
            <v>0</v>
          </cell>
        </row>
        <row r="45">
          <cell r="B45">
            <v>58.498171394574335</v>
          </cell>
          <cell r="C45">
            <v>0</v>
          </cell>
          <cell r="D45">
            <v>0.15923778404858147</v>
          </cell>
          <cell r="E45">
            <v>165.79548551894578</v>
          </cell>
          <cell r="F45">
            <v>347.93431971706525</v>
          </cell>
          <cell r="G45">
            <v>247.86374316391201</v>
          </cell>
          <cell r="H45">
            <v>1606.4306843313475</v>
          </cell>
          <cell r="I45">
            <v>0</v>
          </cell>
          <cell r="J45">
            <v>206.44527764409284</v>
          </cell>
          <cell r="K45">
            <v>134.36773741263028</v>
          </cell>
        </row>
        <row r="46">
          <cell r="G46">
            <v>0</v>
          </cell>
        </row>
      </sheetData>
      <sheetData sheetId="3">
        <row r="13">
          <cell r="H13">
            <v>720</v>
          </cell>
          <cell r="I13">
            <v>8.2191780821917804E-2</v>
          </cell>
        </row>
        <row r="21">
          <cell r="B21">
            <v>129.30375000000001</v>
          </cell>
          <cell r="C21">
            <v>262.87222222222221</v>
          </cell>
          <cell r="D21">
            <v>145.9</v>
          </cell>
          <cell r="E21">
            <v>438.2543055555555</v>
          </cell>
          <cell r="F21">
            <v>107.84263888888889</v>
          </cell>
          <cell r="G21">
            <v>0</v>
          </cell>
          <cell r="H21">
            <v>27.983611111111102</v>
          </cell>
          <cell r="I21">
            <v>137.13291666666669</v>
          </cell>
          <cell r="J21">
            <v>9.9606944444444458</v>
          </cell>
          <cell r="K21">
            <v>215.33583333333331</v>
          </cell>
        </row>
        <row r="22">
          <cell r="B22">
            <v>10.316249999999998</v>
          </cell>
          <cell r="C22">
            <v>0</v>
          </cell>
          <cell r="D22">
            <v>0.155</v>
          </cell>
          <cell r="E22">
            <v>48.194861111111116</v>
          </cell>
          <cell r="F22">
            <v>383.24236111111111</v>
          </cell>
          <cell r="G22">
            <v>193.43680555555557</v>
          </cell>
          <cell r="H22">
            <v>656.03111111111116</v>
          </cell>
          <cell r="I22">
            <v>0</v>
          </cell>
          <cell r="J22">
            <v>169.14277777777775</v>
          </cell>
          <cell r="K22">
            <v>13.906666666666668</v>
          </cell>
        </row>
        <row r="24">
          <cell r="B24">
            <v>93.098700000000008</v>
          </cell>
          <cell r="C24">
            <v>189.268</v>
          </cell>
          <cell r="D24">
            <v>105.048</v>
          </cell>
          <cell r="E24">
            <v>315.54309999999998</v>
          </cell>
          <cell r="F24">
            <v>77.646699999999996</v>
          </cell>
          <cell r="G24">
            <v>0</v>
          </cell>
          <cell r="H24">
            <v>20.148199999999992</v>
          </cell>
          <cell r="I24">
            <v>98.735700000000008</v>
          </cell>
          <cell r="J24">
            <v>7.1717000000000004</v>
          </cell>
          <cell r="K24">
            <v>155.04179999999999</v>
          </cell>
        </row>
        <row r="25">
          <cell r="B25">
            <v>7.4276999999999989</v>
          </cell>
          <cell r="C25">
            <v>0</v>
          </cell>
          <cell r="D25">
            <v>0.1116</v>
          </cell>
          <cell r="E25">
            <v>34.700300000000006</v>
          </cell>
          <cell r="F25">
            <v>275.93450000000001</v>
          </cell>
          <cell r="G25">
            <v>139.27449999999999</v>
          </cell>
          <cell r="H25">
            <v>472.3424</v>
          </cell>
          <cell r="I25">
            <v>0</v>
          </cell>
          <cell r="J25">
            <v>121.78279999999999</v>
          </cell>
          <cell r="K25">
            <v>10.0128</v>
          </cell>
        </row>
        <row r="27">
          <cell r="B27">
            <v>2.0269432074507359</v>
          </cell>
          <cell r="C27">
            <v>1.8755711336973804</v>
          </cell>
          <cell r="D27">
            <v>2.3117428977153924</v>
          </cell>
          <cell r="E27">
            <v>1.8336850386948624</v>
          </cell>
          <cell r="F27">
            <v>0.49262277656309228</v>
          </cell>
          <cell r="G27">
            <v>0</v>
          </cell>
          <cell r="H27">
            <v>0.55052173090129175</v>
          </cell>
          <cell r="I27">
            <v>0.27231320782212082</v>
          </cell>
          <cell r="J27">
            <v>0</v>
          </cell>
          <cell r="K27">
            <v>2.4846318163699328</v>
          </cell>
        </row>
        <row r="28">
          <cell r="B28">
            <v>9.8781014111523728E-3</v>
          </cell>
          <cell r="C28">
            <v>0</v>
          </cell>
          <cell r="D28">
            <v>0</v>
          </cell>
          <cell r="E28">
            <v>0.12123189696075468</v>
          </cell>
          <cell r="F28">
            <v>0.68967114521562523</v>
          </cell>
          <cell r="G28">
            <v>0.79930693315964974</v>
          </cell>
          <cell r="H28">
            <v>0.77101222918230972</v>
          </cell>
          <cell r="I28">
            <v>0</v>
          </cell>
          <cell r="J28">
            <v>1.0545392467463381</v>
          </cell>
          <cell r="K28">
            <v>3.5359652591163269E-2</v>
          </cell>
        </row>
        <row r="30">
          <cell r="B30">
            <v>0.25079897984711119</v>
          </cell>
        </row>
        <row r="31">
          <cell r="B31">
            <v>0.25398873998387317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1.4447312578579776</v>
          </cell>
          <cell r="G33">
            <v>2.450504082856078</v>
          </cell>
          <cell r="H33">
            <v>2.111254992306649</v>
          </cell>
          <cell r="I33">
            <v>0</v>
          </cell>
          <cell r="J33">
            <v>1.7567133711661658</v>
          </cell>
          <cell r="K33">
            <v>0</v>
          </cell>
        </row>
        <row r="34">
          <cell r="I34">
            <v>1.4000241262150377</v>
          </cell>
        </row>
        <row r="38">
          <cell r="B38">
            <v>187.14219982971369</v>
          </cell>
          <cell r="C38">
            <v>347.98695990824683</v>
          </cell>
          <cell r="D38">
            <v>242.84396791920659</v>
          </cell>
          <cell r="E38">
            <v>578.10785760417082</v>
          </cell>
          <cell r="F38">
            <v>36.281440136224546</v>
          </cell>
          <cell r="G38">
            <v>0</v>
          </cell>
          <cell r="H38">
            <v>10.85614637077243</v>
          </cell>
          <cell r="I38">
            <v>32.781447008536283</v>
          </cell>
          <cell r="J38">
            <v>0</v>
          </cell>
          <cell r="K38">
            <v>377.926675768557</v>
          </cell>
        </row>
        <row r="39">
          <cell r="B39">
            <v>7.4062830372067553E-2</v>
          </cell>
          <cell r="C39">
            <v>0</v>
          </cell>
          <cell r="D39">
            <v>0</v>
          </cell>
          <cell r="E39">
            <v>4.2203297398521018</v>
          </cell>
          <cell r="F39">
            <v>187.72757523077456</v>
          </cell>
          <cell r="G39">
            <v>109.65339487122829</v>
          </cell>
          <cell r="H39">
            <v>352.6060606639175</v>
          </cell>
          <cell r="I39">
            <v>0</v>
          </cell>
          <cell r="J39">
            <v>122.76981952007925</v>
          </cell>
          <cell r="K39">
            <v>0.34591194895976202</v>
          </cell>
        </row>
        <row r="41">
          <cell r="B41">
            <v>69.847515887420457</v>
          </cell>
          <cell r="C41">
            <v>134.87969136177637</v>
          </cell>
          <cell r="D41">
            <v>38.941557600860953</v>
          </cell>
          <cell r="E41">
            <v>88.709354764782148</v>
          </cell>
          <cell r="F41">
            <v>18.446264967755027</v>
          </cell>
          <cell r="G41">
            <v>36.867450037525344</v>
          </cell>
          <cell r="H41">
            <v>49.151584070436833</v>
          </cell>
          <cell r="I41">
            <v>65.207734760248897</v>
          </cell>
          <cell r="J41">
            <v>567.69101485333147</v>
          </cell>
          <cell r="K41">
            <v>63.243978748046018</v>
          </cell>
        </row>
        <row r="42">
          <cell r="B42">
            <v>10.263684982748311</v>
          </cell>
          <cell r="C42">
            <v>0</v>
          </cell>
          <cell r="D42">
            <v>2.7938761398226049E-2</v>
          </cell>
          <cell r="E42">
            <v>29.089330390352991</v>
          </cell>
          <cell r="F42">
            <v>61.046151822003935</v>
          </cell>
          <cell r="G42">
            <v>43.488459858339816</v>
          </cell>
          <cell r="H42">
            <v>281.8532288707915</v>
          </cell>
          <cell r="I42">
            <v>0</v>
          </cell>
          <cell r="J42">
            <v>36.221462062855302</v>
          </cell>
          <cell r="K42">
            <v>23.5752348453031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393.89733742673485</v>
          </cell>
          <cell r="G44">
            <v>336.43110049405971</v>
          </cell>
          <cell r="H44">
            <v>962.70038420186927</v>
          </cell>
          <cell r="I44">
            <v>0</v>
          </cell>
          <cell r="J44">
            <v>203.78069089842583</v>
          </cell>
          <cell r="K44">
            <v>0</v>
          </cell>
        </row>
        <row r="45">
          <cell r="B45">
            <v>56.574974940349676</v>
          </cell>
          <cell r="C45">
            <v>0</v>
          </cell>
          <cell r="D45">
            <v>0.15400265388365425</v>
          </cell>
          <cell r="E45">
            <v>160.3447631754083</v>
          </cell>
          <cell r="F45">
            <v>336.49556814533679</v>
          </cell>
          <cell r="G45">
            <v>239.71492995113019</v>
          </cell>
          <cell r="H45">
            <v>1553.617378848259</v>
          </cell>
          <cell r="I45">
            <v>0</v>
          </cell>
          <cell r="J45">
            <v>199.65814538864998</v>
          </cell>
          <cell r="K45">
            <v>129.95023939527982</v>
          </cell>
        </row>
        <row r="46">
          <cell r="G46">
            <v>0</v>
          </cell>
        </row>
      </sheetData>
      <sheetData sheetId="4">
        <row r="13">
          <cell r="H13">
            <v>744</v>
          </cell>
          <cell r="I13">
            <v>8.4931506849315067E-2</v>
          </cell>
        </row>
        <row r="21">
          <cell r="B21">
            <v>129.39603494623657</v>
          </cell>
          <cell r="C21">
            <v>261.67956989247307</v>
          </cell>
          <cell r="D21">
            <v>145.9</v>
          </cell>
          <cell r="E21">
            <v>438.28057795698919</v>
          </cell>
          <cell r="F21">
            <v>107.87728494623656</v>
          </cell>
          <cell r="G21">
            <v>0</v>
          </cell>
          <cell r="H21">
            <v>27.949932795698921</v>
          </cell>
          <cell r="I21">
            <v>135.09657258064516</v>
          </cell>
          <cell r="J21">
            <v>9.9411962365591418</v>
          </cell>
          <cell r="K21">
            <v>215.73326612903224</v>
          </cell>
        </row>
        <row r="22">
          <cell r="B22">
            <v>10.279637096774193</v>
          </cell>
          <cell r="C22">
            <v>0</v>
          </cell>
          <cell r="D22">
            <v>0.15396505376344088</v>
          </cell>
          <cell r="E22">
            <v>48.120631720430104</v>
          </cell>
          <cell r="F22">
            <v>382.52211021505377</v>
          </cell>
          <cell r="G22">
            <v>193.08857526881724</v>
          </cell>
          <cell r="H22">
            <v>654.8100134408603</v>
          </cell>
          <cell r="I22">
            <v>0</v>
          </cell>
          <cell r="J22">
            <v>168.82815860215052</v>
          </cell>
          <cell r="K22">
            <v>13.881451612903225</v>
          </cell>
        </row>
        <row r="24">
          <cell r="B24">
            <v>96.270650000000003</v>
          </cell>
          <cell r="C24">
            <v>194.68959999999998</v>
          </cell>
          <cell r="D24">
            <v>108.54960000000001</v>
          </cell>
          <cell r="E24">
            <v>326.08074999999997</v>
          </cell>
          <cell r="F24">
            <v>80.2607</v>
          </cell>
          <cell r="G24">
            <v>0</v>
          </cell>
          <cell r="H24">
            <v>20.794749999999997</v>
          </cell>
          <cell r="I24">
            <v>100.51185000000001</v>
          </cell>
          <cell r="J24">
            <v>7.3962500000000011</v>
          </cell>
          <cell r="K24">
            <v>160.50555</v>
          </cell>
        </row>
        <row r="25">
          <cell r="B25">
            <v>7.6480499999999996</v>
          </cell>
          <cell r="C25">
            <v>0</v>
          </cell>
          <cell r="D25">
            <v>0.11455000000000001</v>
          </cell>
          <cell r="E25">
            <v>35.801749999999998</v>
          </cell>
          <cell r="F25">
            <v>284.59645</v>
          </cell>
          <cell r="G25">
            <v>143.65790000000001</v>
          </cell>
          <cell r="H25">
            <v>487.17865</v>
          </cell>
          <cell r="I25">
            <v>0</v>
          </cell>
          <cell r="J25">
            <v>125.60814999999999</v>
          </cell>
          <cell r="K25">
            <v>10.3278</v>
          </cell>
        </row>
        <row r="27">
          <cell r="B27">
            <v>2.0279421458012066</v>
          </cell>
          <cell r="C27">
            <v>1.8756723456025934</v>
          </cell>
          <cell r="D27">
            <v>2.3127723953962684</v>
          </cell>
          <cell r="E27">
            <v>1.8343718916372367</v>
          </cell>
          <cell r="F27">
            <v>0.49268138780239701</v>
          </cell>
          <cell r="G27">
            <v>0</v>
          </cell>
          <cell r="H27">
            <v>0.55126411626534444</v>
          </cell>
          <cell r="I27">
            <v>0.29082337820241594</v>
          </cell>
          <cell r="J27">
            <v>0</v>
          </cell>
          <cell r="K27">
            <v>2.4835426770999316</v>
          </cell>
        </row>
        <row r="28">
          <cell r="B28">
            <v>9.8776854363172954E-3</v>
          </cell>
          <cell r="C28">
            <v>0</v>
          </cell>
          <cell r="D28">
            <v>0</v>
          </cell>
          <cell r="E28">
            <v>0.12122999735234147</v>
          </cell>
          <cell r="F28">
            <v>0.68968184314205538</v>
          </cell>
          <cell r="G28">
            <v>0.79943234426119103</v>
          </cell>
          <cell r="H28">
            <v>0.77289706902148902</v>
          </cell>
          <cell r="I28">
            <v>0</v>
          </cell>
          <cell r="J28">
            <v>1.0568442205567476</v>
          </cell>
          <cell r="K28">
            <v>3.525062963050038E-2</v>
          </cell>
        </row>
        <row r="30">
          <cell r="B30">
            <v>0.25913699938623441</v>
          </cell>
        </row>
        <row r="31">
          <cell r="B31">
            <v>0.26243280573722605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1.4433291324011848</v>
          </cell>
          <cell r="G33">
            <v>2.4482104643549976</v>
          </cell>
          <cell r="H33">
            <v>2.1146001333616997</v>
          </cell>
          <cell r="I33">
            <v>0</v>
          </cell>
          <cell r="J33">
            <v>1.7550475295633687</v>
          </cell>
          <cell r="K33">
            <v>0</v>
          </cell>
        </row>
        <row r="34">
          <cell r="I34">
            <v>1.4476162186234678</v>
          </cell>
        </row>
        <row r="38">
          <cell r="B38">
            <v>193.64469642226126</v>
          </cell>
          <cell r="C38">
            <v>358.1725670111249</v>
          </cell>
          <cell r="D38">
            <v>251.05051841130685</v>
          </cell>
          <cell r="E38">
            <v>597.64025271153776</v>
          </cell>
          <cell r="F38">
            <v>37.517339305291607</v>
          </cell>
          <cell r="G38">
            <v>0</v>
          </cell>
          <cell r="H38">
            <v>11.223472912712785</v>
          </cell>
          <cell r="I38">
            <v>33.945972690657769</v>
          </cell>
          <cell r="J38">
            <v>0</v>
          </cell>
          <cell r="K38">
            <v>391.29524149966289</v>
          </cell>
        </row>
        <row r="39">
          <cell r="B39">
            <v>7.6280316436533033E-2</v>
          </cell>
          <cell r="C39">
            <v>0</v>
          </cell>
          <cell r="D39">
            <v>0</v>
          </cell>
          <cell r="E39">
            <v>4.3539142720758459</v>
          </cell>
          <cell r="F39">
            <v>193.67760451578332</v>
          </cell>
          <cell r="G39">
            <v>113.15768279623522</v>
          </cell>
          <cell r="H39">
            <v>364.74214474356853</v>
          </cell>
          <cell r="I39">
            <v>0</v>
          </cell>
          <cell r="J39">
            <v>126.98931303840097</v>
          </cell>
          <cell r="K39">
            <v>0.35594358802365322</v>
          </cell>
        </row>
        <row r="41">
          <cell r="B41">
            <v>72.169654329066304</v>
          </cell>
          <cell r="C41">
            <v>139.36387826991685</v>
          </cell>
          <cell r="D41">
            <v>40.236201894700621</v>
          </cell>
          <cell r="E41">
            <v>91.658570641906834</v>
          </cell>
          <cell r="F41">
            <v>19.059526304857542</v>
          </cell>
          <cell r="G41">
            <v>38.093138909776464</v>
          </cell>
          <cell r="H41">
            <v>50.78566913971423</v>
          </cell>
          <cell r="I41">
            <v>67.375619840420939</v>
          </cell>
          <cell r="J41">
            <v>586.56437222072316</v>
          </cell>
          <cell r="K41">
            <v>65.346577135226724</v>
          </cell>
        </row>
        <row r="42">
          <cell r="B42">
            <v>10.604909679841299</v>
          </cell>
          <cell r="C42">
            <v>0</v>
          </cell>
          <cell r="D42">
            <v>2.886760863109486E-2</v>
          </cell>
          <cell r="E42">
            <v>30.056429241084491</v>
          </cell>
          <cell r="F42">
            <v>63.075681635045619</v>
          </cell>
          <cell r="G42">
            <v>44.934269678803439</v>
          </cell>
          <cell r="H42">
            <v>291.22367260593848</v>
          </cell>
          <cell r="I42">
            <v>0</v>
          </cell>
          <cell r="J42">
            <v>37.425674530544804</v>
          </cell>
          <cell r="K42">
            <v>24.359013028529311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406.02759981525384</v>
          </cell>
          <cell r="G44">
            <v>346.8603760528182</v>
          </cell>
          <cell r="H44">
            <v>995.19954622249645</v>
          </cell>
          <cell r="I44">
            <v>0</v>
          </cell>
          <cell r="J44">
            <v>210.18132031284802</v>
          </cell>
          <cell r="K44">
            <v>0</v>
          </cell>
        </row>
        <row r="45">
          <cell r="B45">
            <v>58.498171394574328</v>
          </cell>
          <cell r="C45">
            <v>0</v>
          </cell>
          <cell r="D45">
            <v>0.15923778404858152</v>
          </cell>
          <cell r="E45">
            <v>165.79548551894575</v>
          </cell>
          <cell r="F45">
            <v>347.93431971706519</v>
          </cell>
          <cell r="G45">
            <v>247.86374316391203</v>
          </cell>
          <cell r="H45">
            <v>1606.4306843313473</v>
          </cell>
          <cell r="I45">
            <v>0</v>
          </cell>
          <cell r="J45">
            <v>206.44527764409287</v>
          </cell>
          <cell r="K45">
            <v>134.36773741263031</v>
          </cell>
        </row>
        <row r="46">
          <cell r="G46">
            <v>0</v>
          </cell>
        </row>
      </sheetData>
      <sheetData sheetId="5">
        <row r="13">
          <cell r="H13">
            <v>720</v>
          </cell>
          <cell r="I13">
            <v>8.2191780821917818E-2</v>
          </cell>
        </row>
        <row r="21">
          <cell r="B21">
            <v>126.81180555555555</v>
          </cell>
          <cell r="C21">
            <v>252.78888888888883</v>
          </cell>
          <cell r="D21">
            <v>145.90000000000003</v>
          </cell>
          <cell r="E21">
            <v>439.01361111111112</v>
          </cell>
          <cell r="F21">
            <v>108.66131944444443</v>
          </cell>
          <cell r="G21">
            <v>0</v>
          </cell>
          <cell r="H21">
            <v>27.16</v>
          </cell>
          <cell r="I21">
            <v>104.89104166666667</v>
          </cell>
          <cell r="J21">
            <v>9.529791666666668</v>
          </cell>
          <cell r="K21">
            <v>197.75548611111108</v>
          </cell>
        </row>
        <row r="22">
          <cell r="B22">
            <v>9.6133333333333333</v>
          </cell>
          <cell r="C22">
            <v>0</v>
          </cell>
          <cell r="D22">
            <v>0.14159722222222224</v>
          </cell>
          <cell r="E22">
            <v>47.339722222222221</v>
          </cell>
          <cell r="F22">
            <v>366.42027777777776</v>
          </cell>
          <cell r="G22">
            <v>185.29763888888888</v>
          </cell>
          <cell r="H22">
            <v>628.19000000000005</v>
          </cell>
          <cell r="I22">
            <v>0</v>
          </cell>
          <cell r="J22">
            <v>161.96708333333333</v>
          </cell>
          <cell r="K22">
            <v>13.329722222222221</v>
          </cell>
        </row>
        <row r="24">
          <cell r="B24">
            <v>91.304500000000004</v>
          </cell>
          <cell r="C24">
            <v>182.00799999999998</v>
          </cell>
          <cell r="D24">
            <v>105.04800000000002</v>
          </cell>
          <cell r="E24">
            <v>316.08979999999997</v>
          </cell>
          <cell r="F24">
            <v>78.236149999999995</v>
          </cell>
          <cell r="G24">
            <v>0</v>
          </cell>
          <cell r="H24">
            <v>19.555199999999999</v>
          </cell>
          <cell r="I24">
            <v>75.521550000000005</v>
          </cell>
          <cell r="J24">
            <v>6.8614500000000005</v>
          </cell>
          <cell r="K24">
            <v>142.38394999999997</v>
          </cell>
        </row>
        <row r="25">
          <cell r="B25">
            <v>6.9215999999999998</v>
          </cell>
          <cell r="C25">
            <v>0</v>
          </cell>
          <cell r="D25">
            <v>0.10195</v>
          </cell>
          <cell r="E25">
            <v>34.084600000000002</v>
          </cell>
          <cell r="F25">
            <v>263.82259999999997</v>
          </cell>
          <cell r="G25">
            <v>133.4143</v>
          </cell>
          <cell r="H25">
            <v>452.29680000000002</v>
          </cell>
          <cell r="I25">
            <v>0</v>
          </cell>
          <cell r="J25">
            <v>116.61630000000001</v>
          </cell>
          <cell r="K25">
            <v>9.5974000000000004</v>
          </cell>
        </row>
        <row r="27">
          <cell r="B27">
            <v>2.0854912800308463</v>
          </cell>
          <cell r="C27">
            <v>1.9253537782400612</v>
          </cell>
          <cell r="D27">
            <v>2.3699893371031897</v>
          </cell>
          <cell r="E27">
            <v>1.8799899771584478</v>
          </cell>
          <cell r="F27">
            <v>0.50648450610565476</v>
          </cell>
          <cell r="G27">
            <v>0</v>
          </cell>
          <cell r="H27">
            <v>0.57458024090840276</v>
          </cell>
          <cell r="I27">
            <v>0.25701856102535814</v>
          </cell>
          <cell r="J27">
            <v>0</v>
          </cell>
          <cell r="K27">
            <v>2.609397827926843</v>
          </cell>
        </row>
        <row r="28">
          <cell r="B28">
            <v>9.9641311829001804E-3</v>
          </cell>
          <cell r="C28">
            <v>0</v>
          </cell>
          <cell r="D28">
            <v>0</v>
          </cell>
          <cell r="E28">
            <v>0.11937751059677018</v>
          </cell>
          <cell r="F28">
            <v>0.70156802932094464</v>
          </cell>
          <cell r="G28">
            <v>0.81659911951592756</v>
          </cell>
          <cell r="H28">
            <v>0.81164583675907487</v>
          </cell>
          <cell r="I28">
            <v>0</v>
          </cell>
          <cell r="J28">
            <v>1.1282995491484018</v>
          </cell>
          <cell r="K28">
            <v>3.9351684596824185E-2</v>
          </cell>
        </row>
        <row r="30">
          <cell r="B30">
            <v>0.25162197193887959</v>
          </cell>
        </row>
        <row r="31">
          <cell r="B31">
            <v>0.2548221992129831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1.468702224703416</v>
          </cell>
          <cell r="G33">
            <v>2.4958167825002624</v>
          </cell>
          <cell r="H33">
            <v>2.2297206302768879</v>
          </cell>
          <cell r="I33">
            <v>0</v>
          </cell>
          <cell r="J33">
            <v>1.887460211664022</v>
          </cell>
          <cell r="K33">
            <v>0</v>
          </cell>
        </row>
        <row r="34">
          <cell r="I34">
            <v>1.4010909972164944</v>
          </cell>
        </row>
        <row r="38">
          <cell r="B38">
            <v>188.60594850820323</v>
          </cell>
          <cell r="C38">
            <v>344.37608034474249</v>
          </cell>
          <cell r="D38">
            <v>248.96263988401589</v>
          </cell>
          <cell r="E38">
            <v>593.84401275994799</v>
          </cell>
          <cell r="F38">
            <v>37.703304828695444</v>
          </cell>
          <cell r="G38">
            <v>0</v>
          </cell>
          <cell r="H38">
            <v>11.001535340252849</v>
          </cell>
          <cell r="I38">
            <v>26.275969705189489</v>
          </cell>
          <cell r="J38">
            <v>0</v>
          </cell>
          <cell r="K38">
            <v>359.43933063887272</v>
          </cell>
        </row>
        <row r="39">
          <cell r="B39">
            <v>6.9918421864480718E-2</v>
          </cell>
          <cell r="C39">
            <v>0</v>
          </cell>
          <cell r="D39">
            <v>0</v>
          </cell>
          <cell r="E39">
            <v>4.0828290037123152</v>
          </cell>
          <cell r="F39">
            <v>182.5964816873136</v>
          </cell>
          <cell r="G39">
            <v>107.27469633769431</v>
          </cell>
          <cell r="H39">
            <v>355.48965969017809</v>
          </cell>
          <cell r="I39">
            <v>0</v>
          </cell>
          <cell r="J39">
            <v>125.92464465598984</v>
          </cell>
          <cell r="K39">
            <v>0.36555106464187104</v>
          </cell>
        </row>
        <row r="41">
          <cell r="B41">
            <v>70.076719184977946</v>
          </cell>
          <cell r="C41">
            <v>135.32229650872944</v>
          </cell>
          <cell r="D41">
            <v>39.06934358294982</v>
          </cell>
          <cell r="E41">
            <v>89.000452828585281</v>
          </cell>
          <cell r="F41">
            <v>18.506796036104589</v>
          </cell>
          <cell r="G41">
            <v>36.988429875015299</v>
          </cell>
          <cell r="H41">
            <v>49.312874060581613</v>
          </cell>
          <cell r="I41">
            <v>65.421712704108685</v>
          </cell>
          <cell r="J41">
            <v>569.55388214281209</v>
          </cell>
          <cell r="K41">
            <v>63.451512663827259</v>
          </cell>
        </row>
        <row r="42">
          <cell r="B42">
            <v>10.297365070196644</v>
          </cell>
          <cell r="C42">
            <v>0</v>
          </cell>
          <cell r="D42">
            <v>2.8030441913428138E-2</v>
          </cell>
          <cell r="E42">
            <v>29.184786475862946</v>
          </cell>
          <cell r="F42">
            <v>61.246473610445918</v>
          </cell>
          <cell r="G42">
            <v>43.631166413878503</v>
          </cell>
          <cell r="H42">
            <v>282.77812489126745</v>
          </cell>
          <cell r="I42">
            <v>0</v>
          </cell>
          <cell r="J42">
            <v>36.340322103068345</v>
          </cell>
          <cell r="K42">
            <v>23.652596530949083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382.76590985305234</v>
          </cell>
          <cell r="G44">
            <v>328.15536276202755</v>
          </cell>
          <cell r="H44">
            <v>973.98057856571813</v>
          </cell>
          <cell r="I44">
            <v>0</v>
          </cell>
          <cell r="J44">
            <v>209.86806062678062</v>
          </cell>
          <cell r="K44">
            <v>0</v>
          </cell>
        </row>
        <row r="45">
          <cell r="B45">
            <v>56.618087197518527</v>
          </cell>
          <cell r="C45">
            <v>0</v>
          </cell>
          <cell r="D45">
            <v>0.15412000969381437</v>
          </cell>
          <cell r="E45">
            <v>160.46695191120509</v>
          </cell>
          <cell r="F45">
            <v>336.75199041481824</v>
          </cell>
          <cell r="G45">
            <v>239.89760173698883</v>
          </cell>
          <cell r="H45">
            <v>1554.8012936807359</v>
          </cell>
          <cell r="I45">
            <v>0</v>
          </cell>
          <cell r="J45">
            <v>199.81029239921295</v>
          </cell>
          <cell r="K45">
            <v>130.04926636163501</v>
          </cell>
        </row>
        <row r="46">
          <cell r="G46">
            <v>0</v>
          </cell>
        </row>
      </sheetData>
      <sheetData sheetId="6">
        <row r="13">
          <cell r="H13">
            <v>744</v>
          </cell>
          <cell r="I13">
            <v>8.4931506849315067E-2</v>
          </cell>
        </row>
        <row r="21">
          <cell r="B21">
            <v>128.38756720430106</v>
          </cell>
          <cell r="C21">
            <v>260.05322580645156</v>
          </cell>
          <cell r="D21">
            <v>145.9</v>
          </cell>
          <cell r="E21">
            <v>438.50262096774196</v>
          </cell>
          <cell r="F21">
            <v>108.10678763440862</v>
          </cell>
          <cell r="G21">
            <v>0</v>
          </cell>
          <cell r="H21">
            <v>27.71720430107527</v>
          </cell>
          <cell r="I21">
            <v>127.11108870967745</v>
          </cell>
          <cell r="J21">
            <v>9.8223790322580644</v>
          </cell>
          <cell r="K21">
            <v>209.01612903225808</v>
          </cell>
        </row>
        <row r="22">
          <cell r="B22">
            <v>10.093346774193549</v>
          </cell>
          <cell r="C22">
            <v>0</v>
          </cell>
          <cell r="D22">
            <v>0.15094086021505379</v>
          </cell>
          <cell r="E22">
            <v>47.940524193548399</v>
          </cell>
          <cell r="F22">
            <v>377.81942204301072</v>
          </cell>
          <cell r="G22">
            <v>190.81283602150538</v>
          </cell>
          <cell r="H22">
            <v>647.07244623655913</v>
          </cell>
          <cell r="I22">
            <v>0</v>
          </cell>
          <cell r="J22">
            <v>166.83373655913979</v>
          </cell>
          <cell r="K22">
            <v>13.720967741935484</v>
          </cell>
        </row>
        <row r="24">
          <cell r="B24">
            <v>95.520349999999993</v>
          </cell>
          <cell r="C24">
            <v>193.47959999999998</v>
          </cell>
          <cell r="D24">
            <v>108.54960000000001</v>
          </cell>
          <cell r="E24">
            <v>326.24594999999999</v>
          </cell>
          <cell r="F24">
            <v>80.431450000000012</v>
          </cell>
          <cell r="G24">
            <v>0</v>
          </cell>
          <cell r="H24">
            <v>20.621600000000001</v>
          </cell>
          <cell r="I24">
            <v>94.570650000000029</v>
          </cell>
          <cell r="J24">
            <v>7.3078499999999993</v>
          </cell>
          <cell r="K24">
            <v>155.50800000000001</v>
          </cell>
        </row>
        <row r="25">
          <cell r="B25">
            <v>7.5094500000000002</v>
          </cell>
          <cell r="C25">
            <v>0</v>
          </cell>
          <cell r="D25">
            <v>0.11230000000000001</v>
          </cell>
          <cell r="E25">
            <v>35.667750000000005</v>
          </cell>
          <cell r="F25">
            <v>281.09764999999999</v>
          </cell>
          <cell r="G25">
            <v>141.96475000000001</v>
          </cell>
          <cell r="H25">
            <v>481.42190000000005</v>
          </cell>
          <cell r="I25">
            <v>0</v>
          </cell>
          <cell r="J25">
            <v>124.12430000000001</v>
          </cell>
          <cell r="K25">
            <v>10.208399999999999</v>
          </cell>
        </row>
        <row r="27">
          <cell r="B27">
            <v>2.0466725588618218</v>
          </cell>
          <cell r="C27">
            <v>1.8927710742108077</v>
          </cell>
          <cell r="D27">
            <v>2.3313503546682779</v>
          </cell>
          <cell r="E27">
            <v>1.849347264466487</v>
          </cell>
          <cell r="F27">
            <v>0.49739475597125027</v>
          </cell>
          <cell r="G27">
            <v>0</v>
          </cell>
          <cell r="H27">
            <v>0.55844065109689378</v>
          </cell>
          <cell r="I27">
            <v>0.25651295437885807</v>
          </cell>
          <cell r="J27">
            <v>0</v>
          </cell>
          <cell r="K27">
            <v>2.5285001526150155</v>
          </cell>
        </row>
        <row r="28">
          <cell r="B28">
            <v>9.9081598868452688E-3</v>
          </cell>
          <cell r="C28">
            <v>0</v>
          </cell>
          <cell r="D28">
            <v>0</v>
          </cell>
          <cell r="E28">
            <v>0.12059014421960969</v>
          </cell>
          <cell r="F28">
            <v>0.69378917814701435</v>
          </cell>
          <cell r="G28">
            <v>0.80523020706379256</v>
          </cell>
          <cell r="H28">
            <v>0.78402901113932355</v>
          </cell>
          <cell r="I28">
            <v>0</v>
          </cell>
          <cell r="J28">
            <v>1.0788012393225652</v>
          </cell>
          <cell r="K28">
            <v>3.6805339683959007E-2</v>
          </cell>
        </row>
        <row r="30">
          <cell r="B30">
            <v>0.25946619622294176</v>
          </cell>
        </row>
        <row r="31">
          <cell r="B31">
            <v>0.26276618942887003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1.4538361206007882</v>
          </cell>
          <cell r="G33">
            <v>2.4675127618825998</v>
          </cell>
          <cell r="H33">
            <v>2.150424314971898</v>
          </cell>
          <cell r="I33">
            <v>0</v>
          </cell>
          <cell r="J33">
            <v>1.8029820695612313</v>
          </cell>
          <cell r="K33">
            <v>0</v>
          </cell>
        </row>
        <row r="34">
          <cell r="I34">
            <v>1.4465493476220117</v>
          </cell>
        </row>
        <row r="38">
          <cell r="B38">
            <v>193.75462963823514</v>
          </cell>
          <cell r="C38">
            <v>359.09502229996906</v>
          </cell>
          <cell r="D38">
            <v>253.06714845909968</v>
          </cell>
          <cell r="E38">
            <v>602.86627866795141</v>
          </cell>
          <cell r="F38">
            <v>37.985106176098263</v>
          </cell>
          <cell r="G38">
            <v>0</v>
          </cell>
          <cell r="H38">
            <v>11.267003668854517</v>
          </cell>
          <cell r="I38">
            <v>31.503113177624915</v>
          </cell>
          <cell r="J38">
            <v>0</v>
          </cell>
          <cell r="K38">
            <v>383.46460986251981</v>
          </cell>
        </row>
        <row r="39">
          <cell r="B39">
            <v>7.5189541292522241E-2</v>
          </cell>
          <cell r="C39">
            <v>0</v>
          </cell>
          <cell r="D39">
            <v>0</v>
          </cell>
          <cell r="E39">
            <v>4.315776369667403</v>
          </cell>
          <cell r="F39">
            <v>192.32159247606285</v>
          </cell>
          <cell r="G39">
            <v>112.54197958905246</v>
          </cell>
          <cell r="H39">
            <v>365.17555908074178</v>
          </cell>
          <cell r="I39">
            <v>0</v>
          </cell>
          <cell r="J39">
            <v>127.92010933927189</v>
          </cell>
          <cell r="K39">
            <v>0.36532729691949212</v>
          </cell>
        </row>
        <row r="41">
          <cell r="B41">
            <v>72.261335648089272</v>
          </cell>
          <cell r="C41">
            <v>139.54092032869806</v>
          </cell>
          <cell r="D41">
            <v>40.287316287536157</v>
          </cell>
          <cell r="E41">
            <v>91.775009867428039</v>
          </cell>
          <cell r="F41">
            <v>19.083738732197364</v>
          </cell>
          <cell r="G41">
            <v>38.141530844772433</v>
          </cell>
          <cell r="H41">
            <v>50.850185135772108</v>
          </cell>
          <cell r="I41">
            <v>67.461211017964857</v>
          </cell>
          <cell r="J41">
            <v>587.30951913651529</v>
          </cell>
          <cell r="K41">
            <v>65.429590701539212</v>
          </cell>
        </row>
        <row r="42">
          <cell r="B42">
            <v>10.618381714820638</v>
          </cell>
          <cell r="C42">
            <v>0</v>
          </cell>
          <cell r="D42">
            <v>2.8904280837175705E-2</v>
          </cell>
          <cell r="E42">
            <v>30.094611675288476</v>
          </cell>
          <cell r="F42">
            <v>63.155810350422406</v>
          </cell>
          <cell r="G42">
            <v>44.991352301018921</v>
          </cell>
          <cell r="H42">
            <v>291.59363101412896</v>
          </cell>
          <cell r="I42">
            <v>0</v>
          </cell>
          <cell r="J42">
            <v>37.473218546630022</v>
          </cell>
          <cell r="K42">
            <v>24.389957702787708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403.60683665750315</v>
          </cell>
          <cell r="G44">
            <v>345.12630459745696</v>
          </cell>
          <cell r="H44">
            <v>998.59900886836317</v>
          </cell>
          <cell r="I44">
            <v>0</v>
          </cell>
          <cell r="J44">
            <v>212.97629349360437</v>
          </cell>
          <cell r="K44">
            <v>0</v>
          </cell>
        </row>
        <row r="45">
          <cell r="B45">
            <v>58.455059137405492</v>
          </cell>
          <cell r="C45">
            <v>0</v>
          </cell>
          <cell r="D45">
            <v>0.15912042823842132</v>
          </cell>
          <cell r="E45">
            <v>165.67329678314903</v>
          </cell>
          <cell r="F45">
            <v>347.67789744758386</v>
          </cell>
          <cell r="G45">
            <v>247.68107137805333</v>
          </cell>
          <cell r="H45">
            <v>1605.2467694988709</v>
          </cell>
          <cell r="I45">
            <v>0</v>
          </cell>
          <cell r="J45">
            <v>206.2931306335299</v>
          </cell>
          <cell r="K45">
            <v>134.26871044627515</v>
          </cell>
        </row>
        <row r="46">
          <cell r="G46">
            <v>0</v>
          </cell>
        </row>
      </sheetData>
      <sheetData sheetId="7">
        <row r="13">
          <cell r="H13">
            <v>744</v>
          </cell>
          <cell r="I13">
            <v>8.4931506849315067E-2</v>
          </cell>
        </row>
        <row r="21">
          <cell r="B21">
            <v>88.629435483870949</v>
          </cell>
          <cell r="C21">
            <v>98</v>
          </cell>
          <cell r="D21">
            <v>63.000000000000007</v>
          </cell>
          <cell r="E21">
            <v>189.73434139784948</v>
          </cell>
          <cell r="F21">
            <v>304.27856182795693</v>
          </cell>
          <cell r="G21">
            <v>0</v>
          </cell>
          <cell r="H21">
            <v>23.277486559139781</v>
          </cell>
          <cell r="I21">
            <v>222.42735215053764</v>
          </cell>
          <cell r="J21">
            <v>350.99388440860213</v>
          </cell>
          <cell r="K21">
            <v>167.78508064516129</v>
          </cell>
        </row>
        <row r="22">
          <cell r="B22">
            <v>8.9659946236559129</v>
          </cell>
          <cell r="C22">
            <v>0</v>
          </cell>
          <cell r="D22">
            <v>0.15483870967741936</v>
          </cell>
          <cell r="E22">
            <v>48.877419354838715</v>
          </cell>
          <cell r="F22">
            <v>374.33178763440856</v>
          </cell>
          <cell r="G22">
            <v>185.07600806451615</v>
          </cell>
          <cell r="H22">
            <v>696.76303763440865</v>
          </cell>
          <cell r="I22">
            <v>0</v>
          </cell>
          <cell r="J22">
            <v>179.51041666666666</v>
          </cell>
          <cell r="K22">
            <v>14.486760752688173</v>
          </cell>
        </row>
        <row r="24">
          <cell r="B24">
            <v>65.940299999999993</v>
          </cell>
          <cell r="C24">
            <v>72.912000000000006</v>
          </cell>
          <cell r="D24">
            <v>46.872000000000007</v>
          </cell>
          <cell r="E24">
            <v>141.16235</v>
          </cell>
          <cell r="F24">
            <v>226.38324999999998</v>
          </cell>
          <cell r="G24">
            <v>0</v>
          </cell>
          <cell r="H24">
            <v>17.318449999999999</v>
          </cell>
          <cell r="I24">
            <v>165.48595</v>
          </cell>
          <cell r="J24">
            <v>261.13945000000001</v>
          </cell>
          <cell r="K24">
            <v>124.8321</v>
          </cell>
        </row>
        <row r="25">
          <cell r="B25">
            <v>6.6707000000000001</v>
          </cell>
          <cell r="C25">
            <v>0</v>
          </cell>
          <cell r="D25">
            <v>0.1152</v>
          </cell>
          <cell r="E25">
            <v>36.364800000000002</v>
          </cell>
          <cell r="F25">
            <v>278.50284999999997</v>
          </cell>
          <cell r="G25">
            <v>137.69655000000003</v>
          </cell>
          <cell r="H25">
            <v>518.39170000000001</v>
          </cell>
          <cell r="I25">
            <v>0</v>
          </cell>
          <cell r="J25">
            <v>133.55574999999999</v>
          </cell>
          <cell r="K25">
            <v>10.778150000000002</v>
          </cell>
        </row>
        <row r="27">
          <cell r="B27">
            <v>3.4082642254879953</v>
          </cell>
          <cell r="C27">
            <v>3.2042471239437664</v>
          </cell>
          <cell r="D27">
            <v>3.2533415468548239</v>
          </cell>
          <cell r="E27">
            <v>3.0287874153535084</v>
          </cell>
          <cell r="F27">
            <v>0.73887773315558081</v>
          </cell>
          <cell r="G27">
            <v>0</v>
          </cell>
          <cell r="H27">
            <v>0.62661210848431037</v>
          </cell>
          <cell r="I27">
            <v>0.39949247953963352</v>
          </cell>
          <cell r="J27">
            <v>0.17818415839980212</v>
          </cell>
          <cell r="K27">
            <v>4.0430398493279336</v>
          </cell>
        </row>
        <row r="28">
          <cell r="B28">
            <v>1.5858749756338272E-2</v>
          </cell>
          <cell r="C28">
            <v>0</v>
          </cell>
          <cell r="D28">
            <v>0</v>
          </cell>
          <cell r="E28">
            <v>0.38357584631273012</v>
          </cell>
          <cell r="F28">
            <v>0.8163832849183279</v>
          </cell>
          <cell r="G28">
            <v>0.98171295078481946</v>
          </cell>
          <cell r="H28">
            <v>0.70146154994728183</v>
          </cell>
          <cell r="I28">
            <v>0</v>
          </cell>
          <cell r="J28">
            <v>0.493114739784622</v>
          </cell>
          <cell r="K28">
            <v>6.9471619598116194E-2</v>
          </cell>
        </row>
        <row r="30">
          <cell r="B30">
            <v>0.26901467934030504</v>
          </cell>
        </row>
        <row r="31">
          <cell r="B31">
            <v>0.27243611391267292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1.6396663407334529</v>
          </cell>
          <cell r="G33">
            <v>3.2732408131700805</v>
          </cell>
          <cell r="H33">
            <v>1.8695031881073891</v>
          </cell>
          <cell r="I33">
            <v>0</v>
          </cell>
          <cell r="J33">
            <v>0.42416505343394595</v>
          </cell>
          <cell r="K33">
            <v>0</v>
          </cell>
        </row>
        <row r="34">
          <cell r="I34">
            <v>1.4893243005737198</v>
          </cell>
        </row>
        <row r="38">
          <cell r="B38">
            <v>224.76885691198777</v>
          </cell>
          <cell r="C38">
            <v>233.62806630098794</v>
          </cell>
          <cell r="D38">
            <v>152.49062498417931</v>
          </cell>
          <cell r="E38">
            <v>427.56086432879988</v>
          </cell>
          <cell r="F38">
            <v>163.85873508376719</v>
          </cell>
          <cell r="G38">
            <v>0</v>
          </cell>
          <cell r="H38">
            <v>10.529494156478533</v>
          </cell>
          <cell r="I38">
            <v>63.759285024030632</v>
          </cell>
          <cell r="J38">
            <v>48.58823752255239</v>
          </cell>
          <cell r="K38">
            <v>504.68340831549858</v>
          </cell>
        </row>
        <row r="39">
          <cell r="B39">
            <v>0.10586658345197554</v>
          </cell>
          <cell r="C39">
            <v>0</v>
          </cell>
          <cell r="D39">
            <v>0</v>
          </cell>
          <cell r="E39">
            <v>13.981741006794369</v>
          </cell>
          <cell r="F39">
            <v>222.36393771774269</v>
          </cell>
          <cell r="G39">
            <v>132.31461643207882</v>
          </cell>
          <cell r="H39">
            <v>350.1237154351661</v>
          </cell>
          <cell r="I39">
            <v>0</v>
          </cell>
          <cell r="J39">
            <v>64.569130225899471</v>
          </cell>
          <cell r="K39">
            <v>0.76995229670195564</v>
          </cell>
        </row>
        <row r="41">
          <cell r="B41">
            <v>74.920588196274934</v>
          </cell>
          <cell r="C41">
            <v>144.676094549216</v>
          </cell>
          <cell r="D41">
            <v>41.769909261169154</v>
          </cell>
          <cell r="E41">
            <v>95.152375185421263</v>
          </cell>
          <cell r="F41">
            <v>19.786029665479433</v>
          </cell>
          <cell r="G41">
            <v>39.545157863024841</v>
          </cell>
          <cell r="H41">
            <v>52.721496857112975</v>
          </cell>
          <cell r="I41">
            <v>69.943816628479311</v>
          </cell>
          <cell r="J41">
            <v>608.92279712716049</v>
          </cell>
          <cell r="K41">
            <v>67.83743168924471</v>
          </cell>
        </row>
        <row r="42">
          <cell r="B42">
            <v>11.009143363211111</v>
          </cell>
          <cell r="C42">
            <v>0</v>
          </cell>
          <cell r="D42">
            <v>2.9967972530394026E-2</v>
          </cell>
          <cell r="E42">
            <v>31.202108126418427</v>
          </cell>
          <cell r="F42">
            <v>65.479975107423158</v>
          </cell>
          <cell r="G42">
            <v>46.647056104162893</v>
          </cell>
          <cell r="H42">
            <v>302.32441946904089</v>
          </cell>
          <cell r="I42">
            <v>0</v>
          </cell>
          <cell r="J42">
            <v>38.85225134494614</v>
          </cell>
          <cell r="K42">
            <v>25.287520093374297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445.13619903437507</v>
          </cell>
          <cell r="G44">
            <v>442.55756537194219</v>
          </cell>
          <cell r="H44">
            <v>933.76652407236827</v>
          </cell>
          <cell r="I44">
            <v>0</v>
          </cell>
          <cell r="J44">
            <v>57.07271478125493</v>
          </cell>
          <cell r="K44">
            <v>0</v>
          </cell>
        </row>
        <row r="45">
          <cell r="B45">
            <v>60.183594986184012</v>
          </cell>
          <cell r="C45">
            <v>0</v>
          </cell>
          <cell r="D45">
            <v>0.16382567306310919</v>
          </cell>
          <cell r="E45">
            <v>170.57231214470815</v>
          </cell>
          <cell r="F45">
            <v>357.95885034429432</v>
          </cell>
          <cell r="G45">
            <v>255.00508434217465</v>
          </cell>
          <cell r="H45">
            <v>1652.7144588342353</v>
          </cell>
          <cell r="I45">
            <v>0</v>
          </cell>
          <cell r="J45">
            <v>212.3932882061809</v>
          </cell>
          <cell r="K45">
            <v>138.23908157925268</v>
          </cell>
        </row>
        <row r="46">
          <cell r="G46">
            <v>0</v>
          </cell>
        </row>
      </sheetData>
      <sheetData sheetId="8">
        <row r="13">
          <cell r="H13">
            <v>672</v>
          </cell>
          <cell r="I13">
            <v>7.6712328767123306E-2</v>
          </cell>
        </row>
        <row r="21">
          <cell r="B21">
            <v>88.686458333333334</v>
          </cell>
          <cell r="C21">
            <v>98</v>
          </cell>
          <cell r="D21">
            <v>63</v>
          </cell>
          <cell r="E21">
            <v>189.67596726190479</v>
          </cell>
          <cell r="F21">
            <v>306.30319940476193</v>
          </cell>
          <cell r="G21">
            <v>0</v>
          </cell>
          <cell r="H21">
            <v>23.264657738095238</v>
          </cell>
          <cell r="I21">
            <v>224.53206845238097</v>
          </cell>
          <cell r="J21">
            <v>350.97834821428569</v>
          </cell>
          <cell r="K21">
            <v>167.87276785714286</v>
          </cell>
        </row>
        <row r="22">
          <cell r="B22">
            <v>9.00029761904762</v>
          </cell>
          <cell r="C22">
            <v>0</v>
          </cell>
          <cell r="D22">
            <v>0.15818452380952383</v>
          </cell>
          <cell r="E22">
            <v>48.984821428571436</v>
          </cell>
          <cell r="F22">
            <v>375.16026785714286</v>
          </cell>
          <cell r="G22">
            <v>185.38712797619044</v>
          </cell>
          <cell r="H22">
            <v>698.62395833333323</v>
          </cell>
          <cell r="I22">
            <v>0</v>
          </cell>
          <cell r="J22">
            <v>180.54382440476192</v>
          </cell>
          <cell r="K22">
            <v>14.521726190476191</v>
          </cell>
        </row>
        <row r="24">
          <cell r="B24">
            <v>59.597300000000004</v>
          </cell>
          <cell r="C24">
            <v>65.855999999999995</v>
          </cell>
          <cell r="D24">
            <v>42.335999999999999</v>
          </cell>
          <cell r="E24">
            <v>127.46225000000001</v>
          </cell>
          <cell r="F24">
            <v>205.83574999999999</v>
          </cell>
          <cell r="G24">
            <v>0</v>
          </cell>
          <cell r="H24">
            <v>15.633850000000001</v>
          </cell>
          <cell r="I24">
            <v>150.88555000000002</v>
          </cell>
          <cell r="J24">
            <v>235.85744999999997</v>
          </cell>
          <cell r="K24">
            <v>112.8105</v>
          </cell>
        </row>
        <row r="25">
          <cell r="B25">
            <v>6.0482000000000005</v>
          </cell>
          <cell r="C25">
            <v>0</v>
          </cell>
          <cell r="D25">
            <v>0.10630000000000001</v>
          </cell>
          <cell r="E25">
            <v>32.9178</v>
          </cell>
          <cell r="F25">
            <v>252.10769999999999</v>
          </cell>
          <cell r="G25">
            <v>124.58014999999997</v>
          </cell>
          <cell r="H25">
            <v>469.47529999999995</v>
          </cell>
          <cell r="I25">
            <v>0</v>
          </cell>
          <cell r="J25">
            <v>121.32545000000002</v>
          </cell>
          <cell r="K25">
            <v>9.7585999999999995</v>
          </cell>
        </row>
        <row r="27">
          <cell r="B27">
            <v>3.4026406466252745</v>
          </cell>
          <cell r="C27">
            <v>3.1992422105750209</v>
          </cell>
          <cell r="D27">
            <v>3.2457291860607218</v>
          </cell>
          <cell r="E27">
            <v>3.0240992327948524</v>
          </cell>
          <cell r="F27">
            <v>0.73842883288858208</v>
          </cell>
          <cell r="G27">
            <v>0</v>
          </cell>
          <cell r="H27">
            <v>0.62473112584515655</v>
          </cell>
          <cell r="I27">
            <v>0.3962595702791365</v>
          </cell>
          <cell r="J27">
            <v>0.18808319009752753</v>
          </cell>
          <cell r="K27">
            <v>4.03750393667959</v>
          </cell>
        </row>
        <row r="28">
          <cell r="B28">
            <v>1.5849550166223827E-2</v>
          </cell>
          <cell r="C28">
            <v>0</v>
          </cell>
          <cell r="D28">
            <v>0</v>
          </cell>
          <cell r="E28">
            <v>0.38423538813794794</v>
          </cell>
          <cell r="F28">
            <v>0.81561481175049888</v>
          </cell>
          <cell r="G28">
            <v>0.98004059877679039</v>
          </cell>
          <cell r="H28">
            <v>0.69699932740027315</v>
          </cell>
          <cell r="I28">
            <v>0</v>
          </cell>
          <cell r="J28">
            <v>0.48708468260802673</v>
          </cell>
          <cell r="K28">
            <v>6.9683646677323963E-2</v>
          </cell>
        </row>
        <row r="30">
          <cell r="B30">
            <v>0.24298100069446915</v>
          </cell>
        </row>
        <row r="31">
          <cell r="B31">
            <v>0.2460713286953175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1.6341039671166895</v>
          </cell>
          <cell r="G33">
            <v>3.2613263290797647</v>
          </cell>
          <cell r="H33">
            <v>1.8549046554015907</v>
          </cell>
          <cell r="I33">
            <v>0</v>
          </cell>
          <cell r="J33">
            <v>0.41457876941425992</v>
          </cell>
          <cell r="K33">
            <v>0</v>
          </cell>
        </row>
        <row r="34">
          <cell r="I34">
            <v>1.3467446046771534</v>
          </cell>
        </row>
        <row r="38">
          <cell r="B38">
            <v>202.80865166540707</v>
          </cell>
          <cell r="C38">
            <v>210.68929501962856</v>
          </cell>
          <cell r="D38">
            <v>137.4111908210667</v>
          </cell>
          <cell r="E38">
            <v>385.45891693534134</v>
          </cell>
          <cell r="F38">
            <v>148.89495591024098</v>
          </cell>
          <cell r="G38">
            <v>0</v>
          </cell>
          <cell r="H38">
            <v>9.4918284653825236</v>
          </cell>
          <cell r="I38">
            <v>57.753586271722106</v>
          </cell>
          <cell r="J38">
            <v>44.837751444660533</v>
          </cell>
          <cell r="K38">
            <v>455.437437453386</v>
          </cell>
        </row>
        <row r="39">
          <cell r="B39">
            <v>9.5961500501539204E-2</v>
          </cell>
          <cell r="C39">
            <v>0</v>
          </cell>
          <cell r="D39">
            <v>0</v>
          </cell>
          <cell r="E39">
            <v>12.669065364775857</v>
          </cell>
          <cell r="F39">
            <v>201.29906647613927</v>
          </cell>
          <cell r="G39">
            <v>119.64254074205087</v>
          </cell>
          <cell r="H39">
            <v>315.96111806689157</v>
          </cell>
          <cell r="I39">
            <v>0</v>
          </cell>
          <cell r="J39">
            <v>57.969986853709351</v>
          </cell>
          <cell r="K39">
            <v>0.69809556171832221</v>
          </cell>
        </row>
        <row r="41">
          <cell r="B41">
            <v>67.670208693409649</v>
          </cell>
          <cell r="C41">
            <v>130.67518217348547</v>
          </cell>
          <cell r="D41">
            <v>37.727659977830214</v>
          </cell>
          <cell r="E41">
            <v>85.944080812638575</v>
          </cell>
          <cell r="F41">
            <v>17.871252601078201</v>
          </cell>
          <cell r="G41">
            <v>35.718207102086957</v>
          </cell>
          <cell r="H41">
            <v>47.619416516102063</v>
          </cell>
          <cell r="I41">
            <v>63.175060180561964</v>
          </cell>
          <cell r="J41">
            <v>549.9947845019517</v>
          </cell>
          <cell r="K41">
            <v>61.272518945124268</v>
          </cell>
        </row>
        <row r="42">
          <cell r="B42">
            <v>9.9437423925777804</v>
          </cell>
          <cell r="C42">
            <v>0</v>
          </cell>
          <cell r="D42">
            <v>2.7067846156484925E-2</v>
          </cell>
          <cell r="E42">
            <v>28.182549275474717</v>
          </cell>
          <cell r="F42">
            <v>59.143203322833841</v>
          </cell>
          <cell r="G42">
            <v>42.13282486827616</v>
          </cell>
          <cell r="H42">
            <v>273.06721758494012</v>
          </cell>
          <cell r="I42">
            <v>0</v>
          </cell>
          <cell r="J42">
            <v>35.092356053499742</v>
          </cell>
          <cell r="K42">
            <v>22.840340729499371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402.25184201374179</v>
          </cell>
          <cell r="G44">
            <v>399.37030436366553</v>
          </cell>
          <cell r="H44">
            <v>841.52618989672942</v>
          </cell>
          <cell r="I44">
            <v>0</v>
          </cell>
          <cell r="J44">
            <v>50.630862534817602</v>
          </cell>
          <cell r="K44">
            <v>0</v>
          </cell>
        </row>
        <row r="45">
          <cell r="B45">
            <v>54.421949475003778</v>
          </cell>
          <cell r="C45">
            <v>0</v>
          </cell>
          <cell r="D45">
            <v>0.14814190651448689</v>
          </cell>
          <cell r="E45">
            <v>154.24265957367442</v>
          </cell>
          <cell r="F45">
            <v>323.68984391908981</v>
          </cell>
          <cell r="G45">
            <v>230.59230375195702</v>
          </cell>
          <cell r="H45">
            <v>1494.4926901746701</v>
          </cell>
          <cell r="I45">
            <v>0</v>
          </cell>
          <cell r="J45">
            <v>192.05992600209726</v>
          </cell>
          <cell r="K45">
            <v>125.00483420613341</v>
          </cell>
        </row>
        <row r="46">
          <cell r="G46">
            <v>0</v>
          </cell>
        </row>
      </sheetData>
      <sheetData sheetId="9">
        <row r="13">
          <cell r="H13">
            <v>744</v>
          </cell>
          <cell r="I13">
            <v>8.4931506849315067E-2</v>
          </cell>
        </row>
        <row r="21">
          <cell r="B21">
            <v>88.622177419354827</v>
          </cell>
          <cell r="C21">
            <v>98</v>
          </cell>
          <cell r="D21">
            <v>63</v>
          </cell>
          <cell r="E21">
            <v>189.25631720430104</v>
          </cell>
          <cell r="F21">
            <v>305.95981182795703</v>
          </cell>
          <cell r="G21">
            <v>0</v>
          </cell>
          <cell r="H21">
            <v>23.770833333333332</v>
          </cell>
          <cell r="I21">
            <v>221.23239247311827</v>
          </cell>
          <cell r="J21">
            <v>386.43118279569893</v>
          </cell>
          <cell r="K21">
            <v>167.82499999999999</v>
          </cell>
        </row>
        <row r="22">
          <cell r="B22">
            <v>9.3208333333333311</v>
          </cell>
          <cell r="C22">
            <v>0</v>
          </cell>
          <cell r="D22">
            <v>0.16169354838709679</v>
          </cell>
          <cell r="E22">
            <v>50.02137096774193</v>
          </cell>
          <cell r="F22">
            <v>383.96807795698919</v>
          </cell>
          <cell r="G22">
            <v>189.71290322580646</v>
          </cell>
          <cell r="H22">
            <v>712.42271505376357</v>
          </cell>
          <cell r="I22">
            <v>0</v>
          </cell>
          <cell r="J22">
            <v>183.74327956989248</v>
          </cell>
          <cell r="K22">
            <v>14.8182123655914</v>
          </cell>
        </row>
        <row r="24">
          <cell r="B24">
            <v>65.934899999999999</v>
          </cell>
          <cell r="C24">
            <v>72.912000000000006</v>
          </cell>
          <cell r="D24">
            <v>46.872</v>
          </cell>
          <cell r="E24">
            <v>140.80669999999998</v>
          </cell>
          <cell r="F24">
            <v>227.63410000000005</v>
          </cell>
          <cell r="G24">
            <v>0</v>
          </cell>
          <cell r="H24">
            <v>17.685500000000001</v>
          </cell>
          <cell r="I24">
            <v>164.59690000000001</v>
          </cell>
          <cell r="J24">
            <v>287.50479999999999</v>
          </cell>
          <cell r="K24">
            <v>124.86179999999999</v>
          </cell>
        </row>
        <row r="25">
          <cell r="B25">
            <v>6.9346999999999985</v>
          </cell>
          <cell r="C25">
            <v>0</v>
          </cell>
          <cell r="D25">
            <v>0.12030000000000002</v>
          </cell>
          <cell r="E25">
            <v>37.215899999999991</v>
          </cell>
          <cell r="F25">
            <v>285.67224999999996</v>
          </cell>
          <cell r="G25">
            <v>141.1464</v>
          </cell>
          <cell r="H25">
            <v>530.04250000000013</v>
          </cell>
          <cell r="I25">
            <v>0</v>
          </cell>
          <cell r="J25">
            <v>136.70500000000001</v>
          </cell>
          <cell r="K25">
            <v>11.024750000000001</v>
          </cell>
        </row>
        <row r="27">
          <cell r="B27">
            <v>3.3984712898198057</v>
          </cell>
          <cell r="C27">
            <v>3.2014166569289877</v>
          </cell>
          <cell r="D27">
            <v>3.2026865501275585</v>
          </cell>
          <cell r="E27">
            <v>3.0226371857708876</v>
          </cell>
          <cell r="F27">
            <v>0.73734452611428836</v>
          </cell>
          <cell r="G27">
            <v>0</v>
          </cell>
          <cell r="H27">
            <v>0.61039371516651331</v>
          </cell>
          <cell r="I27">
            <v>0.40205369637658878</v>
          </cell>
          <cell r="J27">
            <v>0.19009948892051437</v>
          </cell>
          <cell r="K27">
            <v>4.0349346213991995</v>
          </cell>
        </row>
        <row r="28">
          <cell r="B28">
            <v>1.582499610727096E-2</v>
          </cell>
          <cell r="C28">
            <v>0</v>
          </cell>
          <cell r="D28">
            <v>0</v>
          </cell>
          <cell r="E28">
            <v>0.38763950908580702</v>
          </cell>
          <cell r="F28">
            <v>0.80473350719215853</v>
          </cell>
          <cell r="G28">
            <v>0.96303694338896062</v>
          </cell>
          <cell r="H28">
            <v>0.6756314876069115</v>
          </cell>
          <cell r="I28">
            <v>0</v>
          </cell>
          <cell r="J28">
            <v>0.48832215143684132</v>
          </cell>
          <cell r="K28">
            <v>7.0865248781339665E-2</v>
          </cell>
        </row>
        <row r="30">
          <cell r="B30">
            <v>0.2690146793403051</v>
          </cell>
        </row>
        <row r="31">
          <cell r="B31">
            <v>0.27243611391267297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1.6046148655216965</v>
          </cell>
          <cell r="G33">
            <v>3.2317222440253621</v>
          </cell>
          <cell r="H33">
            <v>1.807183081359147</v>
          </cell>
          <cell r="I33">
            <v>0</v>
          </cell>
          <cell r="J33">
            <v>0.42856937698884096</v>
          </cell>
          <cell r="K33">
            <v>0</v>
          </cell>
        </row>
        <row r="34">
          <cell r="I34">
            <v>1.4893243005737198</v>
          </cell>
        </row>
        <row r="38">
          <cell r="B38">
            <v>224.09909062547953</v>
          </cell>
          <cell r="C38">
            <v>233.42169129000638</v>
          </cell>
          <cell r="D38">
            <v>150.11632397757893</v>
          </cell>
          <cell r="E38">
            <v>425.60901652642872</v>
          </cell>
          <cell r="F38">
            <v>164.44276342590393</v>
          </cell>
          <cell r="G38">
            <v>0</v>
          </cell>
          <cell r="H38">
            <v>10.482546447751377</v>
          </cell>
          <cell r="I38">
            <v>63.570115659228861</v>
          </cell>
          <cell r="J38">
            <v>54.324086474532706</v>
          </cell>
          <cell r="K38">
            <v>503.80193820137174</v>
          </cell>
        </row>
        <row r="39">
          <cell r="B39">
            <v>0.10985873562348343</v>
          </cell>
          <cell r="C39">
            <v>0</v>
          </cell>
          <cell r="D39">
            <v>0</v>
          </cell>
          <cell r="E39">
            <v>14.44189681304192</v>
          </cell>
          <cell r="F39">
            <v>224.90085517229622</v>
          </cell>
          <cell r="G39">
            <v>133.22215873740419</v>
          </cell>
          <cell r="H39">
            <v>345.31230023880556</v>
          </cell>
          <cell r="I39">
            <v>0</v>
          </cell>
          <cell r="J39">
            <v>65.439719204702342</v>
          </cell>
          <cell r="K39">
            <v>0.80217079596169649</v>
          </cell>
        </row>
        <row r="41">
          <cell r="B41">
            <v>74.920588196274977</v>
          </cell>
          <cell r="C41">
            <v>144.67609454921606</v>
          </cell>
          <cell r="D41">
            <v>41.769909261169175</v>
          </cell>
          <cell r="E41">
            <v>95.152375185421278</v>
          </cell>
          <cell r="F41">
            <v>19.786029665479436</v>
          </cell>
          <cell r="G41">
            <v>39.545157863024841</v>
          </cell>
          <cell r="H41">
            <v>52.721496857112982</v>
          </cell>
          <cell r="I41">
            <v>69.943816628479311</v>
          </cell>
          <cell r="J41">
            <v>608.92279712716083</v>
          </cell>
          <cell r="K41">
            <v>67.837431689244724</v>
          </cell>
        </row>
        <row r="42">
          <cell r="B42">
            <v>11.009143363211109</v>
          </cell>
          <cell r="C42">
            <v>0</v>
          </cell>
          <cell r="D42">
            <v>2.9967972530394023E-2</v>
          </cell>
          <cell r="E42">
            <v>31.20210812641843</v>
          </cell>
          <cell r="F42">
            <v>65.479975107423158</v>
          </cell>
          <cell r="G42">
            <v>46.647056104162878</v>
          </cell>
          <cell r="H42">
            <v>302.32441946904083</v>
          </cell>
          <cell r="I42">
            <v>0</v>
          </cell>
          <cell r="J42">
            <v>38.852251344946133</v>
          </cell>
          <cell r="K42">
            <v>25.287520093374297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447.36890364846687</v>
          </cell>
          <cell r="G44">
            <v>448.23959670471856</v>
          </cell>
          <cell r="H44">
            <v>923.98637847300563</v>
          </cell>
          <cell r="I44">
            <v>0</v>
          </cell>
          <cell r="J44">
            <v>58.938124433749579</v>
          </cell>
          <cell r="K44">
            <v>0</v>
          </cell>
        </row>
        <row r="45">
          <cell r="B45">
            <v>60.183594986184019</v>
          </cell>
          <cell r="C45">
            <v>0</v>
          </cell>
          <cell r="D45">
            <v>0.16382567306310922</v>
          </cell>
          <cell r="E45">
            <v>170.57231214470818</v>
          </cell>
          <cell r="F45">
            <v>357.95885034429432</v>
          </cell>
          <cell r="G45">
            <v>255.00508434217463</v>
          </cell>
          <cell r="H45">
            <v>1652.7144588342353</v>
          </cell>
          <cell r="I45">
            <v>0</v>
          </cell>
          <cell r="J45">
            <v>212.39328820618093</v>
          </cell>
          <cell r="K45">
            <v>138.23908157925271</v>
          </cell>
        </row>
        <row r="46">
          <cell r="G46">
            <v>0</v>
          </cell>
        </row>
      </sheetData>
      <sheetData sheetId="10">
        <row r="13">
          <cell r="H13">
            <v>720</v>
          </cell>
          <cell r="I13">
            <v>8.2191780821917804E-2</v>
          </cell>
        </row>
        <row r="21">
          <cell r="B21">
            <v>88.651736111111106</v>
          </cell>
          <cell r="C21">
            <v>98</v>
          </cell>
          <cell r="D21">
            <v>63</v>
          </cell>
          <cell r="E21">
            <v>189.51944444444445</v>
          </cell>
          <cell r="F21">
            <v>305.83749999999998</v>
          </cell>
          <cell r="G21">
            <v>0</v>
          </cell>
          <cell r="H21">
            <v>23.467013888888889</v>
          </cell>
          <cell r="I21">
            <v>222.88368055555554</v>
          </cell>
          <cell r="J21">
            <v>365.00763888888889</v>
          </cell>
          <cell r="K21">
            <v>167.83958333333334</v>
          </cell>
        </row>
        <row r="22">
          <cell r="B22">
            <v>9.1215277777777786</v>
          </cell>
          <cell r="C22">
            <v>0</v>
          </cell>
          <cell r="D22">
            <v>0.15902777777777777</v>
          </cell>
          <cell r="E22">
            <v>49.377430555555556</v>
          </cell>
          <cell r="F22">
            <v>378.51006944444447</v>
          </cell>
          <cell r="G22">
            <v>187.04791666666668</v>
          </cell>
          <cell r="H22">
            <v>703.78020833333335</v>
          </cell>
          <cell r="I22">
            <v>0</v>
          </cell>
          <cell r="J22">
            <v>181.64131944444443</v>
          </cell>
          <cell r="K22">
            <v>14.633333333333333</v>
          </cell>
        </row>
        <row r="24">
          <cell r="B24">
            <v>63.829250000000002</v>
          </cell>
          <cell r="C24">
            <v>70.56</v>
          </cell>
          <cell r="D24">
            <v>45.36</v>
          </cell>
          <cell r="E24">
            <v>136.45400000000001</v>
          </cell>
          <cell r="F24">
            <v>220.203</v>
          </cell>
          <cell r="G24">
            <v>0</v>
          </cell>
          <cell r="H24">
            <v>16.896249999999998</v>
          </cell>
          <cell r="I24">
            <v>160.47624999999999</v>
          </cell>
          <cell r="J24">
            <v>262.80549999999999</v>
          </cell>
          <cell r="K24">
            <v>120.8445</v>
          </cell>
        </row>
        <row r="25">
          <cell r="B25">
            <v>6.5674999999999999</v>
          </cell>
          <cell r="C25">
            <v>0</v>
          </cell>
          <cell r="D25">
            <v>0.1145</v>
          </cell>
          <cell r="E25">
            <v>35.551749999999998</v>
          </cell>
          <cell r="F25">
            <v>272.52724999999998</v>
          </cell>
          <cell r="G25">
            <v>134.67449999999999</v>
          </cell>
          <cell r="H25">
            <v>506.72174999999999</v>
          </cell>
          <cell r="I25">
            <v>0</v>
          </cell>
          <cell r="J25">
            <v>130.78174999999999</v>
          </cell>
          <cell r="K25">
            <v>10.536</v>
          </cell>
        </row>
        <row r="27">
          <cell r="B27">
            <v>3.4019072123735685</v>
          </cell>
          <cell r="C27">
            <v>3.2009178858224363</v>
          </cell>
          <cell r="D27">
            <v>3.229939706447766</v>
          </cell>
          <cell r="E27">
            <v>3.0242845457329901</v>
          </cell>
          <cell r="F27">
            <v>0.73807296328489269</v>
          </cell>
          <cell r="G27">
            <v>0</v>
          </cell>
          <cell r="H27">
            <v>0.61936502810120131</v>
          </cell>
          <cell r="I27">
            <v>0.39907867370472594</v>
          </cell>
          <cell r="J27">
            <v>0.18726824985826898</v>
          </cell>
          <cell r="K27">
            <v>4.0373892699317846</v>
          </cell>
        </row>
        <row r="28">
          <cell r="B28">
            <v>1.5841334191739345E-2</v>
          </cell>
          <cell r="C28">
            <v>0</v>
          </cell>
          <cell r="D28">
            <v>0</v>
          </cell>
          <cell r="E28">
            <v>0.38547476588828528</v>
          </cell>
          <cell r="F28">
            <v>0.81143486518531383</v>
          </cell>
          <cell r="G28">
            <v>0.97358562429958007</v>
          </cell>
          <cell r="H28">
            <v>0.68927218830237469</v>
          </cell>
          <cell r="I28">
            <v>0</v>
          </cell>
          <cell r="J28">
            <v>0.48855665594143999</v>
          </cell>
          <cell r="K28">
            <v>7.0116600455573344E-2</v>
          </cell>
        </row>
        <row r="30">
          <cell r="B30">
            <v>0.26033678645835973</v>
          </cell>
        </row>
        <row r="31">
          <cell r="B31">
            <v>0.26364785217355441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1.623342914965245</v>
          </cell>
          <cell r="G33">
            <v>3.2515546250436747</v>
          </cell>
          <cell r="H33">
            <v>1.838402111915697</v>
          </cell>
          <cell r="I33">
            <v>0</v>
          </cell>
          <cell r="J33">
            <v>0.42167582183473751</v>
          </cell>
          <cell r="K33">
            <v>0</v>
          </cell>
        </row>
        <row r="34">
          <cell r="I34">
            <v>1.4420139619817456</v>
          </cell>
        </row>
        <row r="38">
          <cell r="B38">
            <v>217.16324828807689</v>
          </cell>
          <cell r="C38">
            <v>225.85676602363111</v>
          </cell>
          <cell r="D38">
            <v>146.51006508447065</v>
          </cell>
          <cell r="E38">
            <v>412.67830150660035</v>
          </cell>
          <cell r="F38">
            <v>159.21919364733776</v>
          </cell>
          <cell r="G38">
            <v>0</v>
          </cell>
          <cell r="H38">
            <v>10.163021317120631</v>
          </cell>
          <cell r="I38">
            <v>61.707934078406964</v>
          </cell>
          <cell r="J38">
            <v>49.667115159071933</v>
          </cell>
          <cell r="K38">
            <v>487.87394130975036</v>
          </cell>
        </row>
        <row r="39">
          <cell r="B39">
            <v>0.10414090315980566</v>
          </cell>
          <cell r="C39">
            <v>0</v>
          </cell>
          <cell r="D39">
            <v>0</v>
          </cell>
          <cell r="E39">
            <v>13.726009133548786</v>
          </cell>
          <cell r="F39">
            <v>216.37708328721078</v>
          </cell>
          <cell r="G39">
            <v>128.45658489061918</v>
          </cell>
          <cell r="H39">
            <v>336.85492323222024</v>
          </cell>
          <cell r="I39">
            <v>0</v>
          </cell>
          <cell r="J39">
            <v>62.653803197953444</v>
          </cell>
          <cell r="K39">
            <v>0.75870667577358775</v>
          </cell>
        </row>
        <row r="41">
          <cell r="B41">
            <v>72.503795028653158</v>
          </cell>
          <cell r="C41">
            <v>140.00912375730582</v>
          </cell>
          <cell r="D41">
            <v>40.422492833389505</v>
          </cell>
          <cell r="E41">
            <v>92.082943727827029</v>
          </cell>
          <cell r="F41">
            <v>19.147770644012354</v>
          </cell>
          <cell r="G41">
            <v>38.26950760937887</v>
          </cell>
          <cell r="H41">
            <v>51.020803410109338</v>
          </cell>
          <cell r="I41">
            <v>67.687564479173517</v>
          </cell>
          <cell r="J41">
            <v>589.28012625209089</v>
          </cell>
          <cell r="K41">
            <v>65.64912744120457</v>
          </cell>
        </row>
        <row r="42">
          <cell r="B42">
            <v>10.654009706333333</v>
          </cell>
          <cell r="C42">
            <v>0</v>
          </cell>
          <cell r="D42">
            <v>2.9001263739090989E-2</v>
          </cell>
          <cell r="E42">
            <v>30.19558850943719</v>
          </cell>
          <cell r="F42">
            <v>63.367717845893388</v>
          </cell>
          <cell r="G42">
            <v>45.142312358867315</v>
          </cell>
          <cell r="H42">
            <v>292.57201884100726</v>
          </cell>
          <cell r="I42">
            <v>0</v>
          </cell>
          <cell r="J42">
            <v>37.598952914464007</v>
          </cell>
          <cell r="K42">
            <v>24.471793638749325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431.72327562056614</v>
          </cell>
          <cell r="G44">
            <v>430.28721831578355</v>
          </cell>
          <cell r="H44">
            <v>899.01315518871604</v>
          </cell>
          <cell r="I44">
            <v>0</v>
          </cell>
          <cell r="J44">
            <v>55.511379100758944</v>
          </cell>
          <cell r="K44">
            <v>0</v>
          </cell>
        </row>
        <row r="45">
          <cell r="B45">
            <v>58.271784203682344</v>
          </cell>
          <cell r="C45">
            <v>0</v>
          </cell>
          <cell r="D45">
            <v>0.15862153581799202</v>
          </cell>
          <cell r="E45">
            <v>165.15385906576932</v>
          </cell>
          <cell r="F45">
            <v>346.58781825594485</v>
          </cell>
          <cell r="G45">
            <v>246.90451358115516</v>
          </cell>
          <cell r="H45">
            <v>1600.2138176957142</v>
          </cell>
          <cell r="I45">
            <v>0</v>
          </cell>
          <cell r="J45">
            <v>205.64633700433296</v>
          </cell>
          <cell r="K45">
            <v>133.84773595114564</v>
          </cell>
        </row>
        <row r="46">
          <cell r="G46">
            <v>0</v>
          </cell>
        </row>
      </sheetData>
      <sheetData sheetId="11">
        <row r="13">
          <cell r="H13">
            <v>744</v>
          </cell>
          <cell r="I13">
            <v>8.4931506849315067E-2</v>
          </cell>
        </row>
        <row r="21">
          <cell r="B21">
            <v>88.627016129032256</v>
          </cell>
          <cell r="C21">
            <v>98</v>
          </cell>
          <cell r="D21">
            <v>63</v>
          </cell>
          <cell r="E21">
            <v>189.57500000000002</v>
          </cell>
          <cell r="F21">
            <v>304.83897849462369</v>
          </cell>
          <cell r="G21">
            <v>0</v>
          </cell>
          <cell r="H21">
            <v>23.441935483870967</v>
          </cell>
          <cell r="I21">
            <v>222.02903225806452</v>
          </cell>
          <cell r="J21">
            <v>362.80631720430097</v>
          </cell>
          <cell r="K21">
            <v>167.79838709677421</v>
          </cell>
        </row>
        <row r="22">
          <cell r="B22">
            <v>9.0842741935483851</v>
          </cell>
          <cell r="C22">
            <v>0</v>
          </cell>
          <cell r="D22">
            <v>0.15712365591397853</v>
          </cell>
          <cell r="E22">
            <v>49.258736559139791</v>
          </cell>
          <cell r="F22">
            <v>377.5438844086022</v>
          </cell>
          <cell r="G22">
            <v>186.62163978494624</v>
          </cell>
          <cell r="H22">
            <v>701.98293010752707</v>
          </cell>
          <cell r="I22">
            <v>0</v>
          </cell>
          <cell r="J22">
            <v>180.92137096774189</v>
          </cell>
          <cell r="K22">
            <v>14.597244623655913</v>
          </cell>
        </row>
        <row r="24">
          <cell r="B24">
            <v>65.938500000000005</v>
          </cell>
          <cell r="C24">
            <v>72.912000000000006</v>
          </cell>
          <cell r="D24">
            <v>46.872</v>
          </cell>
          <cell r="E24">
            <v>141.0438</v>
          </cell>
          <cell r="F24">
            <v>226.80020000000002</v>
          </cell>
          <cell r="G24">
            <v>0</v>
          </cell>
          <cell r="H24">
            <v>17.440799999999999</v>
          </cell>
          <cell r="I24">
            <v>165.18960000000001</v>
          </cell>
          <cell r="J24">
            <v>269.92789999999991</v>
          </cell>
          <cell r="K24">
            <v>124.842</v>
          </cell>
        </row>
        <row r="25">
          <cell r="B25">
            <v>6.7586999999999984</v>
          </cell>
          <cell r="C25">
            <v>0</v>
          </cell>
          <cell r="D25">
            <v>0.11690000000000002</v>
          </cell>
          <cell r="E25">
            <v>36.648500000000006</v>
          </cell>
          <cell r="F25">
            <v>280.89265</v>
          </cell>
          <cell r="G25">
            <v>138.84649999999999</v>
          </cell>
          <cell r="H25">
            <v>522.27530000000013</v>
          </cell>
          <cell r="I25">
            <v>0</v>
          </cell>
          <cell r="J25">
            <v>134.60549999999998</v>
          </cell>
          <cell r="K25">
            <v>10.860349999999999</v>
          </cell>
        </row>
        <row r="27">
          <cell r="B27">
            <v>3.4049999135985982</v>
          </cell>
          <cell r="C27">
            <v>3.2033036349388402</v>
          </cell>
          <cell r="D27">
            <v>3.2364565479457363</v>
          </cell>
          <cell r="E27">
            <v>3.0267373388259684</v>
          </cell>
          <cell r="F27">
            <v>0.73836666414181684</v>
          </cell>
          <cell r="G27">
            <v>0</v>
          </cell>
          <cell r="H27">
            <v>0.62120597737837813</v>
          </cell>
          <cell r="I27">
            <v>0.4003462184852854</v>
          </cell>
          <cell r="J27">
            <v>0.18215593524003951</v>
          </cell>
          <cell r="K27">
            <v>4.0403381066850228</v>
          </cell>
        </row>
        <row r="28">
          <cell r="B28">
            <v>1.5847498539982501E-2</v>
          </cell>
          <cell r="C28">
            <v>0</v>
          </cell>
          <cell r="D28">
            <v>0</v>
          </cell>
          <cell r="E28">
            <v>0.38493040057042244</v>
          </cell>
          <cell r="F28">
            <v>0.81250002567627144</v>
          </cell>
          <cell r="G28">
            <v>0.97548761498620018</v>
          </cell>
          <cell r="H28">
            <v>0.69285152916715853</v>
          </cell>
          <cell r="I28">
            <v>0</v>
          </cell>
          <cell r="J28">
            <v>0.49151721033536183</v>
          </cell>
          <cell r="K28">
            <v>6.9936162659190684E-2</v>
          </cell>
        </row>
        <row r="30">
          <cell r="B30">
            <v>0.26901467934030504</v>
          </cell>
        </row>
        <row r="31">
          <cell r="B31">
            <v>0.27243611391267292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1.6279825156628678</v>
          </cell>
          <cell r="G33">
            <v>3.2594012901218417</v>
          </cell>
          <cell r="H33">
            <v>1.8487298191913089</v>
          </cell>
          <cell r="I33">
            <v>0</v>
          </cell>
          <cell r="J33">
            <v>0.4256331612855776</v>
          </cell>
          <cell r="K33">
            <v>0</v>
          </cell>
        </row>
        <row r="34">
          <cell r="I34">
            <v>1.4893243005737198</v>
          </cell>
        </row>
        <row r="38">
          <cell r="B38">
            <v>224.54560148315173</v>
          </cell>
          <cell r="C38">
            <v>233.55927463066075</v>
          </cell>
          <cell r="D38">
            <v>151.69919131531253</v>
          </cell>
          <cell r="E38">
            <v>426.91024839467616</v>
          </cell>
          <cell r="F38">
            <v>164.05341119781275</v>
          </cell>
          <cell r="G38">
            <v>0</v>
          </cell>
          <cell r="H38">
            <v>10.513844920236146</v>
          </cell>
          <cell r="I38">
            <v>63.696228569096711</v>
          </cell>
          <cell r="J38">
            <v>50.500187173212503</v>
          </cell>
          <cell r="K38">
            <v>504.38958494412299</v>
          </cell>
        </row>
        <row r="39">
          <cell r="B39">
            <v>0.10719730084247819</v>
          </cell>
          <cell r="C39">
            <v>0</v>
          </cell>
          <cell r="D39">
            <v>0</v>
          </cell>
          <cell r="E39">
            <v>14.135126275543554</v>
          </cell>
          <cell r="F39">
            <v>223.20957686926053</v>
          </cell>
          <cell r="G39">
            <v>132.61713053385392</v>
          </cell>
          <cell r="H39">
            <v>348.51991036971265</v>
          </cell>
          <cell r="I39">
            <v>0</v>
          </cell>
          <cell r="J39">
            <v>64.85932655216709</v>
          </cell>
          <cell r="K39">
            <v>0.78069179645520248</v>
          </cell>
        </row>
        <row r="41">
          <cell r="B41">
            <v>74.920588196274963</v>
          </cell>
          <cell r="C41">
            <v>144.67609454921606</v>
          </cell>
          <cell r="D41">
            <v>41.769909261169147</v>
          </cell>
          <cell r="E41">
            <v>95.152375185421278</v>
          </cell>
          <cell r="F41">
            <v>19.78602966547944</v>
          </cell>
          <cell r="G41">
            <v>39.545157863024841</v>
          </cell>
          <cell r="H41">
            <v>52.721496857112989</v>
          </cell>
          <cell r="I41">
            <v>69.943816628479311</v>
          </cell>
          <cell r="J41">
            <v>608.92279712716072</v>
          </cell>
          <cell r="K41">
            <v>67.837431689244724</v>
          </cell>
        </row>
        <row r="42">
          <cell r="B42">
            <v>11.009143363211109</v>
          </cell>
          <cell r="C42">
            <v>0</v>
          </cell>
          <cell r="D42">
            <v>2.9967972530394023E-2</v>
          </cell>
          <cell r="E42">
            <v>31.20210812641843</v>
          </cell>
          <cell r="F42">
            <v>65.479975107423158</v>
          </cell>
          <cell r="G42">
            <v>46.647056104162886</v>
          </cell>
          <cell r="H42">
            <v>302.32441946904089</v>
          </cell>
          <cell r="I42">
            <v>0</v>
          </cell>
          <cell r="J42">
            <v>38.852251344946133</v>
          </cell>
          <cell r="K42">
            <v>25.287520093374294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445.88043390573898</v>
          </cell>
          <cell r="G44">
            <v>444.45157581620106</v>
          </cell>
          <cell r="H44">
            <v>930.50647553924762</v>
          </cell>
          <cell r="I44">
            <v>0</v>
          </cell>
          <cell r="J44">
            <v>57.694517998753142</v>
          </cell>
          <cell r="K44">
            <v>0</v>
          </cell>
        </row>
        <row r="45">
          <cell r="B45">
            <v>60.183594986184026</v>
          </cell>
          <cell r="C45">
            <v>0</v>
          </cell>
          <cell r="D45">
            <v>0.16382567306310922</v>
          </cell>
          <cell r="E45">
            <v>170.57231214470818</v>
          </cell>
          <cell r="F45">
            <v>357.95885034429432</v>
          </cell>
          <cell r="G45">
            <v>255.00508434217465</v>
          </cell>
          <cell r="H45">
            <v>1652.7144588342353</v>
          </cell>
          <cell r="I45">
            <v>0</v>
          </cell>
          <cell r="J45">
            <v>212.3932882061809</v>
          </cell>
          <cell r="K45">
            <v>138.23908157925268</v>
          </cell>
        </row>
        <row r="46">
          <cell r="G46">
            <v>0</v>
          </cell>
        </row>
      </sheetData>
      <sheetData sheetId="12">
        <row r="13">
          <cell r="H13">
            <v>720</v>
          </cell>
          <cell r="I13">
            <v>8.2191780821917804E-2</v>
          </cell>
        </row>
        <row r="21">
          <cell r="B21">
            <v>129.30375000000001</v>
          </cell>
          <cell r="C21">
            <v>262.87222222222221</v>
          </cell>
          <cell r="D21">
            <v>145.9</v>
          </cell>
          <cell r="E21">
            <v>438.2543055555555</v>
          </cell>
          <cell r="F21">
            <v>107.84263888888889</v>
          </cell>
          <cell r="G21">
            <v>0</v>
          </cell>
          <cell r="H21">
            <v>27.983611111111102</v>
          </cell>
          <cell r="I21">
            <v>137.13291666666669</v>
          </cell>
          <cell r="J21">
            <v>9.9606944444444458</v>
          </cell>
          <cell r="K21">
            <v>215.33583333333331</v>
          </cell>
        </row>
        <row r="22">
          <cell r="B22">
            <v>10.316249999999998</v>
          </cell>
          <cell r="C22">
            <v>0</v>
          </cell>
          <cell r="D22">
            <v>0.155</v>
          </cell>
          <cell r="E22">
            <v>48.194861111111116</v>
          </cell>
          <cell r="F22">
            <v>383.24236111111111</v>
          </cell>
          <cell r="G22">
            <v>193.43680555555557</v>
          </cell>
          <cell r="H22">
            <v>656.03111111111116</v>
          </cell>
          <cell r="I22">
            <v>0</v>
          </cell>
          <cell r="J22">
            <v>169.14277777777775</v>
          </cell>
          <cell r="K22">
            <v>13.906666666666668</v>
          </cell>
        </row>
        <row r="24">
          <cell r="B24">
            <v>93.098700000000008</v>
          </cell>
          <cell r="C24">
            <v>189.268</v>
          </cell>
          <cell r="D24">
            <v>105.048</v>
          </cell>
          <cell r="E24">
            <v>315.54309999999998</v>
          </cell>
          <cell r="F24">
            <v>77.646699999999996</v>
          </cell>
          <cell r="G24">
            <v>0</v>
          </cell>
          <cell r="H24">
            <v>20.148199999999992</v>
          </cell>
          <cell r="I24">
            <v>98.735700000000008</v>
          </cell>
          <cell r="J24">
            <v>7.1717000000000004</v>
          </cell>
          <cell r="K24">
            <v>155.04179999999999</v>
          </cell>
        </row>
        <row r="25">
          <cell r="B25">
            <v>7.4276999999999989</v>
          </cell>
          <cell r="C25">
            <v>0</v>
          </cell>
          <cell r="D25">
            <v>0.1116</v>
          </cell>
          <cell r="E25">
            <v>34.700300000000006</v>
          </cell>
          <cell r="F25">
            <v>275.93450000000001</v>
          </cell>
          <cell r="G25">
            <v>139.27449999999999</v>
          </cell>
          <cell r="H25">
            <v>472.3424</v>
          </cell>
          <cell r="I25">
            <v>0</v>
          </cell>
          <cell r="J25">
            <v>121.78279999999999</v>
          </cell>
          <cell r="K25">
            <v>10.0128</v>
          </cell>
        </row>
        <row r="27">
          <cell r="B27">
            <v>2.0269432074507359</v>
          </cell>
          <cell r="C27">
            <v>1.8755711336973804</v>
          </cell>
          <cell r="D27">
            <v>2.3117428977153924</v>
          </cell>
          <cell r="E27">
            <v>1.8336850386948624</v>
          </cell>
          <cell r="F27">
            <v>0.49262277656309228</v>
          </cell>
          <cell r="G27">
            <v>0</v>
          </cell>
          <cell r="H27">
            <v>0.55052173090129175</v>
          </cell>
          <cell r="I27">
            <v>0.27231320782212082</v>
          </cell>
          <cell r="J27">
            <v>0</v>
          </cell>
          <cell r="K27">
            <v>2.4846318163699328</v>
          </cell>
        </row>
        <row r="28">
          <cell r="B28">
            <v>9.8781014111523728E-3</v>
          </cell>
          <cell r="C28">
            <v>0</v>
          </cell>
          <cell r="D28">
            <v>0</v>
          </cell>
          <cell r="E28">
            <v>0.12123189696075468</v>
          </cell>
          <cell r="F28">
            <v>0.68967114521562523</v>
          </cell>
          <cell r="G28">
            <v>0.79930693315964974</v>
          </cell>
          <cell r="H28">
            <v>0.77101222918230972</v>
          </cell>
          <cell r="I28">
            <v>0</v>
          </cell>
          <cell r="J28">
            <v>1.0545392467463381</v>
          </cell>
          <cell r="K28">
            <v>3.5359652591163269E-2</v>
          </cell>
        </row>
        <row r="30">
          <cell r="B30">
            <v>0.25079897984711119</v>
          </cell>
        </row>
        <row r="31">
          <cell r="B31">
            <v>0.25398873998387317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1.4447312578579776</v>
          </cell>
          <cell r="G33">
            <v>2.450504082856078</v>
          </cell>
          <cell r="H33">
            <v>2.111254992306649</v>
          </cell>
          <cell r="I33">
            <v>0</v>
          </cell>
          <cell r="J33">
            <v>1.7567133711661658</v>
          </cell>
          <cell r="K33">
            <v>0</v>
          </cell>
        </row>
        <row r="34">
          <cell r="I34">
            <v>1.4000241262150377</v>
          </cell>
        </row>
        <row r="38">
          <cell r="B38">
            <v>187.14219982971369</v>
          </cell>
          <cell r="C38">
            <v>347.98695990824683</v>
          </cell>
          <cell r="D38">
            <v>242.84396791920659</v>
          </cell>
          <cell r="E38">
            <v>578.10785760417082</v>
          </cell>
          <cell r="F38">
            <v>36.281440136224546</v>
          </cell>
          <cell r="G38">
            <v>0</v>
          </cell>
          <cell r="H38">
            <v>10.85614637077243</v>
          </cell>
          <cell r="I38">
            <v>32.781447008536283</v>
          </cell>
          <cell r="J38">
            <v>0</v>
          </cell>
          <cell r="K38">
            <v>377.926675768557</v>
          </cell>
        </row>
        <row r="39">
          <cell r="B39">
            <v>7.4062830372067553E-2</v>
          </cell>
          <cell r="C39">
            <v>0</v>
          </cell>
          <cell r="D39">
            <v>0</v>
          </cell>
          <cell r="E39">
            <v>4.2203297398521018</v>
          </cell>
          <cell r="F39">
            <v>187.72757523077456</v>
          </cell>
          <cell r="G39">
            <v>109.65339487122829</v>
          </cell>
          <cell r="H39">
            <v>352.6060606639175</v>
          </cell>
          <cell r="I39">
            <v>0</v>
          </cell>
          <cell r="J39">
            <v>122.76981952007925</v>
          </cell>
          <cell r="K39">
            <v>0.34591194895976202</v>
          </cell>
        </row>
        <row r="41">
          <cell r="B41">
            <v>69.847515887420457</v>
          </cell>
          <cell r="C41">
            <v>134.87969136177637</v>
          </cell>
          <cell r="D41">
            <v>38.941557600860953</v>
          </cell>
          <cell r="E41">
            <v>88.709354764782148</v>
          </cell>
          <cell r="F41">
            <v>18.446264967755027</v>
          </cell>
          <cell r="G41">
            <v>36.867450037525344</v>
          </cell>
          <cell r="H41">
            <v>49.151584070436833</v>
          </cell>
          <cell r="I41">
            <v>65.207734760248897</v>
          </cell>
          <cell r="J41">
            <v>567.69101485333147</v>
          </cell>
          <cell r="K41">
            <v>63.243978748046018</v>
          </cell>
        </row>
        <row r="42">
          <cell r="B42">
            <v>10.263684982748311</v>
          </cell>
          <cell r="C42">
            <v>0</v>
          </cell>
          <cell r="D42">
            <v>2.7938761398226049E-2</v>
          </cell>
          <cell r="E42">
            <v>29.089330390352991</v>
          </cell>
          <cell r="F42">
            <v>61.046151822003935</v>
          </cell>
          <cell r="G42">
            <v>43.488459858339816</v>
          </cell>
          <cell r="H42">
            <v>281.8532288707915</v>
          </cell>
          <cell r="I42">
            <v>0</v>
          </cell>
          <cell r="J42">
            <v>36.221462062855302</v>
          </cell>
          <cell r="K42">
            <v>23.5752348453031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393.89733742673485</v>
          </cell>
          <cell r="G44">
            <v>336.43110049405971</v>
          </cell>
          <cell r="H44">
            <v>962.70038420186927</v>
          </cell>
          <cell r="I44">
            <v>0</v>
          </cell>
          <cell r="J44">
            <v>203.78069089842583</v>
          </cell>
          <cell r="K44">
            <v>0</v>
          </cell>
        </row>
        <row r="45">
          <cell r="B45">
            <v>56.574974940349676</v>
          </cell>
          <cell r="C45">
            <v>0</v>
          </cell>
          <cell r="D45">
            <v>0.15400265388365425</v>
          </cell>
          <cell r="E45">
            <v>160.3447631754083</v>
          </cell>
          <cell r="F45">
            <v>336.49556814533679</v>
          </cell>
          <cell r="G45">
            <v>239.71492995113019</v>
          </cell>
          <cell r="H45">
            <v>1553.617378848259</v>
          </cell>
          <cell r="I45">
            <v>0</v>
          </cell>
          <cell r="J45">
            <v>199.65814538864998</v>
          </cell>
          <cell r="K45">
            <v>129.95023939527982</v>
          </cell>
        </row>
        <row r="46">
          <cell r="G4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zoomScaleNormal="100" workbookViewId="0">
      <selection activeCell="I20" sqref="I20"/>
    </sheetView>
  </sheetViews>
  <sheetFormatPr baseColWidth="10" defaultColWidth="10.7109375" defaultRowHeight="15" customHeight="1" x14ac:dyDescent="0.25"/>
  <cols>
    <col min="1" max="1" width="12.7109375" style="4" customWidth="1"/>
    <col min="2" max="256" width="10.7109375" style="4"/>
    <col min="257" max="257" width="12.7109375" style="4" customWidth="1"/>
    <col min="258" max="512" width="10.7109375" style="4"/>
    <col min="513" max="513" width="12.7109375" style="4" customWidth="1"/>
    <col min="514" max="768" width="10.7109375" style="4"/>
    <col min="769" max="769" width="12.7109375" style="4" customWidth="1"/>
    <col min="770" max="1024" width="10.7109375" style="4"/>
    <col min="1025" max="1025" width="12.7109375" style="4" customWidth="1"/>
    <col min="1026" max="1280" width="10.7109375" style="4"/>
    <col min="1281" max="1281" width="12.7109375" style="4" customWidth="1"/>
    <col min="1282" max="1536" width="10.7109375" style="4"/>
    <col min="1537" max="1537" width="12.7109375" style="4" customWidth="1"/>
    <col min="1538" max="1792" width="10.7109375" style="4"/>
    <col min="1793" max="1793" width="12.7109375" style="4" customWidth="1"/>
    <col min="1794" max="2048" width="10.7109375" style="4"/>
    <col min="2049" max="2049" width="12.7109375" style="4" customWidth="1"/>
    <col min="2050" max="2304" width="10.7109375" style="4"/>
    <col min="2305" max="2305" width="12.7109375" style="4" customWidth="1"/>
    <col min="2306" max="2560" width="10.7109375" style="4"/>
    <col min="2561" max="2561" width="12.7109375" style="4" customWidth="1"/>
    <col min="2562" max="2816" width="10.7109375" style="4"/>
    <col min="2817" max="2817" width="12.7109375" style="4" customWidth="1"/>
    <col min="2818" max="3072" width="10.7109375" style="4"/>
    <col min="3073" max="3073" width="12.7109375" style="4" customWidth="1"/>
    <col min="3074" max="3328" width="10.7109375" style="4"/>
    <col min="3329" max="3329" width="12.7109375" style="4" customWidth="1"/>
    <col min="3330" max="3584" width="10.7109375" style="4"/>
    <col min="3585" max="3585" width="12.7109375" style="4" customWidth="1"/>
    <col min="3586" max="3840" width="10.7109375" style="4"/>
    <col min="3841" max="3841" width="12.7109375" style="4" customWidth="1"/>
    <col min="3842" max="4096" width="10.7109375" style="4"/>
    <col min="4097" max="4097" width="12.7109375" style="4" customWidth="1"/>
    <col min="4098" max="4352" width="10.7109375" style="4"/>
    <col min="4353" max="4353" width="12.7109375" style="4" customWidth="1"/>
    <col min="4354" max="4608" width="10.7109375" style="4"/>
    <col min="4609" max="4609" width="12.7109375" style="4" customWidth="1"/>
    <col min="4610" max="4864" width="10.7109375" style="4"/>
    <col min="4865" max="4865" width="12.7109375" style="4" customWidth="1"/>
    <col min="4866" max="5120" width="10.7109375" style="4"/>
    <col min="5121" max="5121" width="12.7109375" style="4" customWidth="1"/>
    <col min="5122" max="5376" width="10.7109375" style="4"/>
    <col min="5377" max="5377" width="12.7109375" style="4" customWidth="1"/>
    <col min="5378" max="5632" width="10.7109375" style="4"/>
    <col min="5633" max="5633" width="12.7109375" style="4" customWidth="1"/>
    <col min="5634" max="5888" width="10.7109375" style="4"/>
    <col min="5889" max="5889" width="12.7109375" style="4" customWidth="1"/>
    <col min="5890" max="6144" width="10.7109375" style="4"/>
    <col min="6145" max="6145" width="12.7109375" style="4" customWidth="1"/>
    <col min="6146" max="6400" width="10.7109375" style="4"/>
    <col min="6401" max="6401" width="12.7109375" style="4" customWidth="1"/>
    <col min="6402" max="6656" width="10.7109375" style="4"/>
    <col min="6657" max="6657" width="12.7109375" style="4" customWidth="1"/>
    <col min="6658" max="6912" width="10.7109375" style="4"/>
    <col min="6913" max="6913" width="12.7109375" style="4" customWidth="1"/>
    <col min="6914" max="7168" width="10.7109375" style="4"/>
    <col min="7169" max="7169" width="12.7109375" style="4" customWidth="1"/>
    <col min="7170" max="7424" width="10.7109375" style="4"/>
    <col min="7425" max="7425" width="12.7109375" style="4" customWidth="1"/>
    <col min="7426" max="7680" width="10.7109375" style="4"/>
    <col min="7681" max="7681" width="12.7109375" style="4" customWidth="1"/>
    <col min="7682" max="7936" width="10.7109375" style="4"/>
    <col min="7937" max="7937" width="12.7109375" style="4" customWidth="1"/>
    <col min="7938" max="8192" width="10.7109375" style="4"/>
    <col min="8193" max="8193" width="12.7109375" style="4" customWidth="1"/>
    <col min="8194" max="8448" width="10.7109375" style="4"/>
    <col min="8449" max="8449" width="12.7109375" style="4" customWidth="1"/>
    <col min="8450" max="8704" width="10.7109375" style="4"/>
    <col min="8705" max="8705" width="12.7109375" style="4" customWidth="1"/>
    <col min="8706" max="8960" width="10.7109375" style="4"/>
    <col min="8961" max="8961" width="12.7109375" style="4" customWidth="1"/>
    <col min="8962" max="9216" width="10.7109375" style="4"/>
    <col min="9217" max="9217" width="12.7109375" style="4" customWidth="1"/>
    <col min="9218" max="9472" width="10.7109375" style="4"/>
    <col min="9473" max="9473" width="12.7109375" style="4" customWidth="1"/>
    <col min="9474" max="9728" width="10.7109375" style="4"/>
    <col min="9729" max="9729" width="12.7109375" style="4" customWidth="1"/>
    <col min="9730" max="9984" width="10.7109375" style="4"/>
    <col min="9985" max="9985" width="12.7109375" style="4" customWidth="1"/>
    <col min="9986" max="10240" width="10.7109375" style="4"/>
    <col min="10241" max="10241" width="12.7109375" style="4" customWidth="1"/>
    <col min="10242" max="10496" width="10.7109375" style="4"/>
    <col min="10497" max="10497" width="12.7109375" style="4" customWidth="1"/>
    <col min="10498" max="10752" width="10.7109375" style="4"/>
    <col min="10753" max="10753" width="12.7109375" style="4" customWidth="1"/>
    <col min="10754" max="11008" width="10.7109375" style="4"/>
    <col min="11009" max="11009" width="12.7109375" style="4" customWidth="1"/>
    <col min="11010" max="11264" width="10.7109375" style="4"/>
    <col min="11265" max="11265" width="12.7109375" style="4" customWidth="1"/>
    <col min="11266" max="11520" width="10.7109375" style="4"/>
    <col min="11521" max="11521" width="12.7109375" style="4" customWidth="1"/>
    <col min="11522" max="11776" width="10.7109375" style="4"/>
    <col min="11777" max="11777" width="12.7109375" style="4" customWidth="1"/>
    <col min="11778" max="12032" width="10.7109375" style="4"/>
    <col min="12033" max="12033" width="12.7109375" style="4" customWidth="1"/>
    <col min="12034" max="12288" width="10.7109375" style="4"/>
    <col min="12289" max="12289" width="12.7109375" style="4" customWidth="1"/>
    <col min="12290" max="12544" width="10.7109375" style="4"/>
    <col min="12545" max="12545" width="12.7109375" style="4" customWidth="1"/>
    <col min="12546" max="12800" width="10.7109375" style="4"/>
    <col min="12801" max="12801" width="12.7109375" style="4" customWidth="1"/>
    <col min="12802" max="13056" width="10.7109375" style="4"/>
    <col min="13057" max="13057" width="12.7109375" style="4" customWidth="1"/>
    <col min="13058" max="13312" width="10.7109375" style="4"/>
    <col min="13313" max="13313" width="12.7109375" style="4" customWidth="1"/>
    <col min="13314" max="13568" width="10.7109375" style="4"/>
    <col min="13569" max="13569" width="12.7109375" style="4" customWidth="1"/>
    <col min="13570" max="13824" width="10.7109375" style="4"/>
    <col min="13825" max="13825" width="12.7109375" style="4" customWidth="1"/>
    <col min="13826" max="14080" width="10.7109375" style="4"/>
    <col min="14081" max="14081" width="12.7109375" style="4" customWidth="1"/>
    <col min="14082" max="14336" width="10.7109375" style="4"/>
    <col min="14337" max="14337" width="12.7109375" style="4" customWidth="1"/>
    <col min="14338" max="14592" width="10.7109375" style="4"/>
    <col min="14593" max="14593" width="12.7109375" style="4" customWidth="1"/>
    <col min="14594" max="14848" width="10.7109375" style="4"/>
    <col min="14849" max="14849" width="12.7109375" style="4" customWidth="1"/>
    <col min="14850" max="15104" width="10.7109375" style="4"/>
    <col min="15105" max="15105" width="12.7109375" style="4" customWidth="1"/>
    <col min="15106" max="15360" width="10.7109375" style="4"/>
    <col min="15361" max="15361" width="12.7109375" style="4" customWidth="1"/>
    <col min="15362" max="15616" width="10.7109375" style="4"/>
    <col min="15617" max="15617" width="12.7109375" style="4" customWidth="1"/>
    <col min="15618" max="15872" width="10.7109375" style="4"/>
    <col min="15873" max="15873" width="12.7109375" style="4" customWidth="1"/>
    <col min="15874" max="16128" width="10.7109375" style="4"/>
    <col min="16129" max="16129" width="12.7109375" style="4" customWidth="1"/>
    <col min="16130" max="16384" width="10.7109375" style="4"/>
  </cols>
  <sheetData>
    <row r="1" spans="1:14" ht="22.15" customHeight="1" x14ac:dyDescent="0.25">
      <c r="A1" s="2" t="s">
        <v>2</v>
      </c>
      <c r="B1" s="1">
        <f>[2]Input!B1</f>
        <v>1</v>
      </c>
      <c r="C1" s="1" t="str">
        <f>[2]Input!C1</f>
        <v>2017-2018</v>
      </c>
    </row>
    <row r="2" spans="1:14" ht="15" customHeight="1" x14ac:dyDescent="0.25">
      <c r="A2" s="5"/>
      <c r="B2" s="6" t="s">
        <v>13</v>
      </c>
      <c r="C2" s="7"/>
      <c r="D2" s="6" t="s">
        <v>3</v>
      </c>
      <c r="E2" s="8"/>
      <c r="F2" s="9" t="s">
        <v>14</v>
      </c>
      <c r="L2" s="3"/>
      <c r="M2" s="3"/>
      <c r="N2" s="3"/>
    </row>
    <row r="3" spans="1:14" ht="15" customHeight="1" x14ac:dyDescent="0.25">
      <c r="A3" s="10" t="s">
        <v>4</v>
      </c>
      <c r="B3" s="11">
        <f>[2]Input!B3</f>
        <v>51220.151770625169</v>
      </c>
      <c r="C3" s="12">
        <f>C4+C5</f>
        <v>1</v>
      </c>
      <c r="D3" s="13">
        <f>[2]Input!D3</f>
        <v>2349.39</v>
      </c>
      <c r="E3" s="12">
        <f>E4+E5</f>
        <v>1</v>
      </c>
      <c r="F3" s="14" t="s">
        <v>5</v>
      </c>
      <c r="H3" s="15" t="s">
        <v>6</v>
      </c>
      <c r="I3" s="16">
        <v>0.7</v>
      </c>
      <c r="J3" s="17">
        <f>I3*B3</f>
        <v>35854.106239437613</v>
      </c>
      <c r="K3" s="18" t="s">
        <v>15</v>
      </c>
      <c r="L3" s="19">
        <f>L54+L57</f>
        <v>35854.106239437613</v>
      </c>
      <c r="M3" s="20">
        <f>L3/(L4+L3)</f>
        <v>0.7</v>
      </c>
      <c r="N3" s="3"/>
    </row>
    <row r="4" spans="1:14" ht="15" customHeight="1" x14ac:dyDescent="0.25">
      <c r="A4" s="21" t="s">
        <v>7</v>
      </c>
      <c r="B4" s="22">
        <f>[2]Input!B4</f>
        <v>43806.034477544112</v>
      </c>
      <c r="C4" s="23">
        <f>B4/B3</f>
        <v>0.85524999366883825</v>
      </c>
      <c r="D4" s="24">
        <f>[2]Input!D4</f>
        <v>2079.9899999999998</v>
      </c>
      <c r="E4" s="23">
        <f>D4/D3</f>
        <v>0.88533193722625869</v>
      </c>
      <c r="F4" s="25">
        <f>[2]Input!F4</f>
        <v>21.060694752159442</v>
      </c>
      <c r="H4" s="15" t="s">
        <v>8</v>
      </c>
      <c r="I4" s="16">
        <v>0.3</v>
      </c>
      <c r="J4" s="17">
        <f>I4*B3</f>
        <v>15366.04553118755</v>
      </c>
      <c r="K4" s="18" t="s">
        <v>15</v>
      </c>
      <c r="L4" s="19">
        <f>L55+L58</f>
        <v>15366.045531187548</v>
      </c>
      <c r="M4" s="20">
        <f>L4/(L3+L4)</f>
        <v>0.3</v>
      </c>
      <c r="N4" s="3"/>
    </row>
    <row r="5" spans="1:14" ht="15" customHeight="1" x14ac:dyDescent="0.25">
      <c r="A5" s="26" t="s">
        <v>9</v>
      </c>
      <c r="B5" s="27">
        <f>[2]Input!B5</f>
        <v>7414.117293081059</v>
      </c>
      <c r="C5" s="28">
        <f>B5/B3</f>
        <v>0.14475000633116175</v>
      </c>
      <c r="D5" s="29">
        <f>[2]Input!D5</f>
        <v>269.39999999999998</v>
      </c>
      <c r="E5" s="28">
        <f>D5/D3</f>
        <v>0.11466806277374127</v>
      </c>
      <c r="F5" s="30">
        <f>[2]Input!F5</f>
        <v>27.520851125022492</v>
      </c>
      <c r="L5" s="3"/>
      <c r="M5" s="3"/>
      <c r="N5" s="3"/>
    </row>
    <row r="6" spans="1:14" ht="15" customHeight="1" x14ac:dyDescent="0.25">
      <c r="B6" s="31"/>
    </row>
    <row r="7" spans="1:14" ht="15" customHeight="1" x14ac:dyDescent="0.25">
      <c r="A7" s="2" t="s">
        <v>16</v>
      </c>
      <c r="B7" s="11">
        <f>[2]Input!B7</f>
        <v>55642.054105485877</v>
      </c>
      <c r="C7" s="12">
        <f>[2]Input!C7</f>
        <v>1</v>
      </c>
      <c r="D7" s="13">
        <f>[2]Input!D7</f>
        <v>605.29999999999995</v>
      </c>
      <c r="E7" s="12">
        <f>[2]Input!E7</f>
        <v>1</v>
      </c>
      <c r="F7" s="32">
        <f>[2]Input!F7</f>
        <v>91.924754841377634</v>
      </c>
      <c r="G7" s="4" t="str">
        <f>[2]Input!G7</f>
        <v>(230 kV)</v>
      </c>
    </row>
    <row r="9" spans="1:14" ht="15" customHeight="1" x14ac:dyDescent="0.25">
      <c r="A9" s="33" t="s">
        <v>17</v>
      </c>
      <c r="B9" s="34" t="s">
        <v>18</v>
      </c>
      <c r="C9" s="35" t="s">
        <v>19</v>
      </c>
      <c r="D9" s="35" t="s">
        <v>20</v>
      </c>
      <c r="E9" s="35" t="s">
        <v>21</v>
      </c>
      <c r="F9" s="35" t="s">
        <v>22</v>
      </c>
      <c r="G9" s="35" t="s">
        <v>23</v>
      </c>
      <c r="H9" s="36" t="s">
        <v>24</v>
      </c>
      <c r="I9" s="36" t="s">
        <v>25</v>
      </c>
      <c r="J9" s="36" t="s">
        <v>26</v>
      </c>
      <c r="K9" s="36" t="s">
        <v>27</v>
      </c>
      <c r="L9" s="36" t="s">
        <v>28</v>
      </c>
      <c r="M9" s="37" t="s">
        <v>29</v>
      </c>
    </row>
    <row r="10" spans="1:14" ht="15" customHeight="1" x14ac:dyDescent="0.25">
      <c r="A10" s="38"/>
      <c r="B10" s="39" t="s">
        <v>30</v>
      </c>
      <c r="C10" s="40" t="s">
        <v>31</v>
      </c>
      <c r="D10" s="40" t="s">
        <v>32</v>
      </c>
      <c r="E10" s="40" t="s">
        <v>33</v>
      </c>
      <c r="F10" s="40" t="s">
        <v>34</v>
      </c>
      <c r="G10" s="40" t="s">
        <v>35</v>
      </c>
      <c r="H10" s="40" t="s">
        <v>36</v>
      </c>
      <c r="I10" s="40" t="s">
        <v>37</v>
      </c>
      <c r="J10" s="40" t="s">
        <v>38</v>
      </c>
      <c r="K10" s="40" t="s">
        <v>39</v>
      </c>
      <c r="L10" s="40" t="s">
        <v>40</v>
      </c>
      <c r="M10" s="41" t="s">
        <v>41</v>
      </c>
    </row>
    <row r="11" spans="1:14" ht="15" customHeight="1" x14ac:dyDescent="0.25">
      <c r="A11" s="33" t="s">
        <v>42</v>
      </c>
      <c r="B11" s="34" t="s">
        <v>43</v>
      </c>
      <c r="C11" s="35" t="s">
        <v>43</v>
      </c>
      <c r="D11" s="35" t="s">
        <v>43</v>
      </c>
      <c r="E11" s="35" t="s">
        <v>43</v>
      </c>
      <c r="F11" s="35" t="s">
        <v>43</v>
      </c>
      <c r="G11" s="35" t="s">
        <v>43</v>
      </c>
      <c r="H11" s="36" t="s">
        <v>44</v>
      </c>
      <c r="I11" s="36" t="s">
        <v>44</v>
      </c>
      <c r="J11" s="36" t="s">
        <v>44</v>
      </c>
      <c r="K11" s="36" t="s">
        <v>44</v>
      </c>
      <c r="L11" s="36" t="s">
        <v>44</v>
      </c>
      <c r="M11" s="37" t="s">
        <v>43</v>
      </c>
    </row>
    <row r="12" spans="1:14" ht="15" customHeight="1" x14ac:dyDescent="0.25">
      <c r="A12" s="42">
        <f>SUM(B12:M12)</f>
        <v>8760</v>
      </c>
      <c r="B12" s="43">
        <f>24*31</f>
        <v>744</v>
      </c>
      <c r="C12" s="44">
        <f>24*31</f>
        <v>744</v>
      </c>
      <c r="D12" s="44">
        <f>24*30</f>
        <v>720</v>
      </c>
      <c r="E12" s="44">
        <f>24*31</f>
        <v>744</v>
      </c>
      <c r="F12" s="44">
        <f>24*30</f>
        <v>720</v>
      </c>
      <c r="G12" s="44">
        <f>24*31</f>
        <v>744</v>
      </c>
      <c r="H12" s="44">
        <f>24*31</f>
        <v>744</v>
      </c>
      <c r="I12" s="44">
        <f>24*28</f>
        <v>672</v>
      </c>
      <c r="J12" s="44">
        <f>24*31</f>
        <v>744</v>
      </c>
      <c r="K12" s="44">
        <f>24*30</f>
        <v>720</v>
      </c>
      <c r="L12" s="44">
        <f>24*31</f>
        <v>744</v>
      </c>
      <c r="M12" s="45">
        <f>24*30</f>
        <v>720</v>
      </c>
      <c r="N12" s="46">
        <f>SUM(B12:M12)</f>
        <v>8760</v>
      </c>
    </row>
    <row r="13" spans="1:14" ht="15" customHeight="1" x14ac:dyDescent="0.25">
      <c r="A13" s="47" t="s">
        <v>45</v>
      </c>
      <c r="B13" s="21">
        <f>[3]M01!$H$13</f>
        <v>744</v>
      </c>
      <c r="C13" s="3">
        <f>[3]M02!$H$13</f>
        <v>744</v>
      </c>
      <c r="D13" s="3">
        <f>[3]M03!$H$13</f>
        <v>720</v>
      </c>
      <c r="E13" s="3">
        <f>[3]M04!$H$13</f>
        <v>744</v>
      </c>
      <c r="F13" s="3">
        <f>[3]M05!$H$13</f>
        <v>720</v>
      </c>
      <c r="G13" s="3">
        <f>[3]M06!$H$13</f>
        <v>744</v>
      </c>
      <c r="H13" s="3">
        <f>[3]M07!$H$13</f>
        <v>744</v>
      </c>
      <c r="I13" s="3">
        <f>[3]M08!$H$13</f>
        <v>672</v>
      </c>
      <c r="J13" s="3">
        <f>[3]M09!$H$13</f>
        <v>744</v>
      </c>
      <c r="K13" s="3">
        <f>[3]M10!$H$13</f>
        <v>720</v>
      </c>
      <c r="L13" s="3">
        <f>[3]M11!$H$13</f>
        <v>744</v>
      </c>
      <c r="M13" s="48">
        <f>[3]M12!$H$13</f>
        <v>720</v>
      </c>
      <c r="N13" s="46">
        <f>SUM(B13:M13)</f>
        <v>8760</v>
      </c>
    </row>
    <row r="14" spans="1:14" ht="15" customHeight="1" x14ac:dyDescent="0.25">
      <c r="A14" s="38" t="s">
        <v>46</v>
      </c>
      <c r="B14" s="49">
        <f>[3]M01!$I$13</f>
        <v>8.493150684931508E-2</v>
      </c>
      <c r="C14" s="50">
        <f>[3]M02!$I$13</f>
        <v>8.4931506849315067E-2</v>
      </c>
      <c r="D14" s="50">
        <f>[3]M03!$I$13</f>
        <v>8.2191780821917818E-2</v>
      </c>
      <c r="E14" s="50">
        <f>[3]M04!$I$13</f>
        <v>8.493150684931508E-2</v>
      </c>
      <c r="F14" s="50">
        <f>[3]M05!$I$13</f>
        <v>8.2191780821917804E-2</v>
      </c>
      <c r="G14" s="50">
        <f>[3]M06!$I$13</f>
        <v>8.4931506849315067E-2</v>
      </c>
      <c r="H14" s="50">
        <f>[3]M07!$I$13</f>
        <v>8.4931506849315067E-2</v>
      </c>
      <c r="I14" s="50">
        <f>[3]M08!$I$13</f>
        <v>7.6712328767123306E-2</v>
      </c>
      <c r="J14" s="50">
        <f>[3]M09!$I$13</f>
        <v>8.4931506849315053E-2</v>
      </c>
      <c r="K14" s="50">
        <f>[3]M10!$I$13</f>
        <v>8.2191780821917831E-2</v>
      </c>
      <c r="L14" s="50">
        <f>[3]M11!$I$13</f>
        <v>8.493150684931508E-2</v>
      </c>
      <c r="M14" s="51">
        <f>[3]M12!$I$13</f>
        <v>8.2191780821917818E-2</v>
      </c>
      <c r="N14" s="52">
        <f>SUM(B14:M14)</f>
        <v>1</v>
      </c>
    </row>
    <row r="16" spans="1:14" ht="20.25" customHeight="1" x14ac:dyDescent="0.25">
      <c r="A16" s="53" t="s">
        <v>12</v>
      </c>
      <c r="B16" s="54">
        <v>1</v>
      </c>
      <c r="C16" s="54">
        <v>2</v>
      </c>
      <c r="D16" s="54">
        <v>3</v>
      </c>
      <c r="E16" s="54">
        <v>4</v>
      </c>
      <c r="F16" s="54">
        <v>5</v>
      </c>
      <c r="G16" s="54">
        <v>6</v>
      </c>
      <c r="H16" s="54">
        <v>7</v>
      </c>
      <c r="I16" s="54">
        <v>8</v>
      </c>
      <c r="J16" s="54">
        <v>9</v>
      </c>
      <c r="K16" s="55">
        <v>10</v>
      </c>
      <c r="L16" s="56" t="s">
        <v>0</v>
      </c>
    </row>
    <row r="17" spans="1:14" ht="25.15" customHeight="1" x14ac:dyDescent="0.25">
      <c r="A17" s="57" t="s">
        <v>47</v>
      </c>
      <c r="B17" s="58" t="s">
        <v>48</v>
      </c>
      <c r="C17" s="58" t="s">
        <v>49</v>
      </c>
      <c r="D17" s="58" t="s">
        <v>50</v>
      </c>
      <c r="E17" s="58" t="s">
        <v>51</v>
      </c>
      <c r="F17" s="58" t="s">
        <v>52</v>
      </c>
      <c r="G17" s="58" t="s">
        <v>53</v>
      </c>
      <c r="H17" s="58" t="s">
        <v>54</v>
      </c>
      <c r="I17" s="58" t="s">
        <v>55</v>
      </c>
      <c r="J17" s="58" t="s">
        <v>56</v>
      </c>
      <c r="K17" s="59" t="s">
        <v>57</v>
      </c>
      <c r="L17" s="60"/>
    </row>
    <row r="18" spans="1:14" ht="20.25" customHeight="1" x14ac:dyDescent="0.25">
      <c r="A18" s="61" t="s">
        <v>58</v>
      </c>
      <c r="L18" s="62"/>
    </row>
    <row r="19" spans="1:14" ht="15" customHeight="1" x14ac:dyDescent="0.25">
      <c r="A19" s="33" t="s">
        <v>59</v>
      </c>
      <c r="B19" s="63">
        <f>[2]Input!B11</f>
        <v>218.9</v>
      </c>
      <c r="C19" s="64">
        <f>[2]Input!C11</f>
        <v>537.79999999999995</v>
      </c>
      <c r="D19" s="64">
        <f>[2]Input!D11</f>
        <v>155.26999999999998</v>
      </c>
      <c r="E19" s="64">
        <f>[2]Input!E11</f>
        <v>326.15999999999997</v>
      </c>
      <c r="F19" s="64">
        <f>[2]Input!F11</f>
        <v>359.97</v>
      </c>
      <c r="G19" s="64">
        <f>[2]Input!G11</f>
        <v>147</v>
      </c>
      <c r="H19" s="64">
        <f>[2]Input!H11</f>
        <v>576.98</v>
      </c>
      <c r="I19" s="64">
        <f>[2]Input!I11</f>
        <v>260</v>
      </c>
      <c r="J19" s="64">
        <f>[2]Input!J11</f>
        <v>792.53</v>
      </c>
      <c r="K19" s="65">
        <f>[2]Input!K11</f>
        <v>252.17</v>
      </c>
      <c r="L19" s="66">
        <f>SUM(B19:K19)</f>
        <v>3626.7799999999997</v>
      </c>
    </row>
    <row r="20" spans="1:14" ht="15" customHeight="1" x14ac:dyDescent="0.25">
      <c r="A20" s="38" t="s">
        <v>11</v>
      </c>
      <c r="B20" s="67">
        <f>[2]Input!B12</f>
        <v>38.67</v>
      </c>
      <c r="C20" s="68">
        <f>[2]Input!C12</f>
        <v>0</v>
      </c>
      <c r="D20" s="68">
        <f>[2]Input!D12</f>
        <v>0.11</v>
      </c>
      <c r="E20" s="68">
        <f>[2]Input!E12</f>
        <v>110.14999999999999</v>
      </c>
      <c r="F20" s="68">
        <f>[2]Input!F12</f>
        <v>232.27983529537579</v>
      </c>
      <c r="G20" s="68">
        <f>[2]Input!G12</f>
        <v>165.64199929453994</v>
      </c>
      <c r="H20" s="68">
        <f>[2]Input!H12</f>
        <v>1242.5836696510787</v>
      </c>
      <c r="I20" s="68">
        <f>[2]Input!I12</f>
        <v>23.17</v>
      </c>
      <c r="J20" s="68">
        <f>[2]Input!J12</f>
        <v>113.44050338355613</v>
      </c>
      <c r="K20" s="69">
        <f>[2]Input!K12</f>
        <v>90.39</v>
      </c>
      <c r="L20" s="70">
        <f>SUM(B20:K20)</f>
        <v>2016.4360076245507</v>
      </c>
    </row>
    <row r="21" spans="1:14" ht="20.25" customHeight="1" x14ac:dyDescent="0.25">
      <c r="A21" s="61" t="s">
        <v>60</v>
      </c>
      <c r="L21" s="62"/>
    </row>
    <row r="22" spans="1:14" ht="15" customHeight="1" x14ac:dyDescent="0.25">
      <c r="A22" s="33" t="s">
        <v>61</v>
      </c>
      <c r="B22" s="63">
        <f>SUM([3]M01!B21*$B$14,[3]M02!B21*$C$14,[3]M03!B21*$D$14,[3]M04!B21*$E$14,[3]M05!B21*$F$14,[3]M06!B21*$G$14,[3]M07!B21*$H$14,[3]M08!B21*$I$14,[3]M09!B21*$J$14,[3]M10!B21*$K$14,[3]M11!B21*$L$14,[3]M12!B21*$M$14)/$N$14</f>
        <v>136.41175228310505</v>
      </c>
      <c r="C22" s="64">
        <f>SUM([3]M01!C21*$B$14,[3]M02!C21*$C$14,[3]M03!C21*$D$14,[3]M04!C21*$E$14,[3]M05!C21*$F$14,[3]M06!C21*$G$14,[3]M07!C21*$H$14,[3]M08!C21*$I$14,[3]M09!C21*$J$14,[3]M10!C21*$K$14,[3]M11!C21*$L$14,[3]M12!C21*$M$14)/$N$14</f>
        <v>172.98794520547949</v>
      </c>
      <c r="D22" s="64">
        <f>SUM([3]M01!D21*$B$14,[3]M02!D21*$C$14,[3]M03!D21*$D$14,[3]M04!D21*$E$14,[3]M05!D21*$F$14,[3]M06!D21*$G$14,[3]M07!D21*$H$14,[3]M08!D21*$I$14,[3]M09!D21*$J$14,[3]M10!D21*$K$14,[3]M11!D21*$L$14,[3]M12!D21*$M$14)/$N$14</f>
        <v>109.6906164383562</v>
      </c>
      <c r="E22" s="64">
        <f>SUM([3]M01!E21*$B$14,[3]M02!E21*$C$14,[3]M03!E21*$D$14,[3]M04!E21*$E$14,[3]M05!E21*$F$14,[3]M06!E21*$G$14,[3]M07!E21*$H$14,[3]M08!E21*$I$14,[3]M09!E21*$J$14,[3]M10!E21*$K$14,[3]M11!E21*$L$14,[3]M12!E21*$M$14)/$N$14</f>
        <v>236.11431506849317</v>
      </c>
      <c r="F22" s="64">
        <f>SUM([3]M01!F21*$B$14,[3]M02!F21*$C$14,[3]M03!F21*$D$14,[3]M04!F21*$E$14,[3]M05!F21*$F$14,[3]M06!F21*$G$14,[3]M07!F21*$H$14,[3]M08!F21*$I$14,[3]M09!F21*$J$14,[3]M10!F21*$K$14,[3]M11!F21*$L$14,[3]M12!F21*$M$14)/$N$14</f>
        <v>171.26379566210045</v>
      </c>
      <c r="G22" s="64">
        <f>SUM([3]M01!G21*$B$14,[3]M02!G21*$C$14,[3]M03!G21*$D$14,[3]M04!G21*$E$14,[3]M05!G21*$F$14,[3]M06!G21*$G$14,[3]M07!G21*$H$14,[3]M08!G21*$I$14,[3]M09!G21*$J$14,[3]M10!G21*$K$14,[3]M11!G21*$L$14,[3]M12!G21*$M$14)/$N$14</f>
        <v>1.0272945205479451</v>
      </c>
      <c r="H22" s="64">
        <f>SUM([3]M01!H21*$B$14,[3]M02!H21*$C$14,[3]M03!H21*$D$14,[3]M04!H21*$E$14,[3]M05!H21*$F$14,[3]M06!H21*$G$14,[3]M07!H21*$H$14,[3]M08!H21*$I$14,[3]M09!H21*$J$14,[3]M10!H21*$K$14,[3]M11!H21*$L$14,[3]M12!H21*$M$14)/$N$14</f>
        <v>5.507614155251142</v>
      </c>
      <c r="I22" s="64">
        <f>SUM([3]M01!I21*$B$14,[3]M02!I21*$C$14,[3]M03!I21*$D$14,[3]M04!I21*$E$14,[3]M05!I21*$F$14,[3]M06!I21*$G$14,[3]M07!I21*$H$14,[3]M08!I21*$I$14,[3]M09!I21*$J$14,[3]M10!I21*$K$14,[3]M11!I21*$L$14,[3]M12!I21*$M$14)/$N$14</f>
        <v>120.71381278538816</v>
      </c>
      <c r="J22" s="64">
        <f>SUM([3]M01!J21*$B$14,[3]M02!J21*$C$14,[3]M03!J21*$D$14,[3]M04!J21*$E$14,[3]M05!J21*$F$14,[3]M06!J21*$G$14,[3]M07!J21*$H$14,[3]M08!J21*$I$14,[3]M09!J21*$J$14,[3]M10!J21*$K$14,[3]M11!J21*$L$14,[3]M12!J21*$M$14)/$N$14</f>
        <v>108.99763698630139</v>
      </c>
      <c r="K22" s="65">
        <f>SUM([3]M01!K21*$B$14,[3]M02!K21*$C$14,[3]M03!K21*$D$14,[3]M04!K21*$E$14,[3]M05!K21*$F$14,[3]M06!K21*$G$14,[3]M07!K21*$H$14,[3]M08!K21*$I$14,[3]M09!K21*$J$14,[3]M10!K21*$K$14,[3]M11!K21*$L$14,[3]M12!K21*$M$14)/$N$14</f>
        <v>181.23649543378997</v>
      </c>
      <c r="L22" s="66">
        <f>SUM(B22:K22)</f>
        <v>1243.9512785388131</v>
      </c>
    </row>
    <row r="23" spans="1:14" ht="15" customHeight="1" x14ac:dyDescent="0.25">
      <c r="A23" s="38" t="s">
        <v>62</v>
      </c>
      <c r="B23" s="67">
        <f>SUM([3]M01!B22*$B$14,[3]M02!B22*$C$14,[3]M03!B22*$D$14,[3]M04!B22*$E$14,[3]M05!B22*$F$14,[3]M06!B22*$G$14,[3]M07!B22*$H$14,[3]M08!B22*$I$14,[3]M09!B22*$J$14,[3]M10!B22*$K$14,[3]M11!B22*$L$14,[3]M12!B22*$M$14)/$N$14</f>
        <v>43.048944063926953</v>
      </c>
      <c r="C23" s="68">
        <f>SUM([3]M01!C22*$B$14,[3]M02!C22*$C$14,[3]M03!C22*$D$14,[3]M04!C22*$E$14,[3]M05!C22*$F$14,[3]M06!C22*$G$14,[3]M07!C22*$H$14,[3]M08!C22*$I$14,[3]M09!C22*$J$14,[3]M10!C22*$K$14,[3]M11!C22*$L$14,[3]M12!C22*$M$14)/$N$14</f>
        <v>0</v>
      </c>
      <c r="D23" s="68">
        <f>SUM([3]M01!D22*$B$14,[3]M02!D22*$C$14,[3]M03!D22*$D$14,[3]M04!D22*$E$14,[3]M05!D22*$F$14,[3]M06!D22*$G$14,[3]M07!D22*$H$14,[3]M08!D22*$I$14,[3]M09!D22*$J$14,[3]M10!D22*$K$14,[3]M11!D22*$L$14,[3]M12!D22*$M$14)/$N$14</f>
        <v>0.11695205479452055</v>
      </c>
      <c r="E23" s="68">
        <f>SUM([3]M01!E22*$B$14,[3]M02!E22*$C$14,[3]M03!E22*$D$14,[3]M04!E22*$E$14,[3]M05!E22*$F$14,[3]M06!E22*$G$14,[3]M07!E22*$H$14,[3]M08!E22*$I$14,[3]M09!E22*$J$14,[3]M10!E22*$K$14,[3]M11!E22*$L$14,[3]M12!E22*$M$14)/$N$14</f>
        <v>39.612077625570777</v>
      </c>
      <c r="F23" s="68">
        <f>SUM([3]M01!F22*$B$14,[3]M02!F22*$C$14,[3]M03!F22*$D$14,[3]M04!F22*$E$14,[3]M05!F22*$F$14,[3]M06!F22*$G$14,[3]M07!F22*$H$14,[3]M08!F22*$I$14,[3]M09!F22*$J$14,[3]M10!F22*$K$14,[3]M11!F22*$L$14,[3]M12!F22*$M$14)/$N$14</f>
        <v>167.63973173515984</v>
      </c>
      <c r="G23" s="68">
        <f>SUM([3]M01!G22*$B$14,[3]M02!G22*$C$14,[3]M03!G22*$D$14,[3]M04!G22*$E$14,[3]M05!G22*$F$14,[3]M06!G22*$G$14,[3]M07!G22*$H$14,[3]M08!G22*$I$14,[3]M09!G22*$J$14,[3]M10!G22*$K$14,[3]M11!G22*$L$14,[3]M12!G22*$M$14)/$N$14</f>
        <v>69.930924657534248</v>
      </c>
      <c r="H23" s="68">
        <f>SUM([3]M01!H22*$B$14,[3]M02!H22*$C$14,[3]M03!H22*$D$14,[3]M04!H22*$E$14,[3]M05!H22*$F$14,[3]M06!H22*$G$14,[3]M07!H22*$H$14,[3]M08!H22*$I$14,[3]M09!H22*$J$14,[3]M10!H22*$K$14,[3]M11!H22*$L$14,[3]M12!H22*$M$14)/$N$14</f>
        <v>757.71011415525118</v>
      </c>
      <c r="I23" s="68">
        <f>SUM([3]M01!I22*$B$14,[3]M02!I22*$C$14,[3]M03!I22*$D$14,[3]M04!I22*$E$14,[3]M05!I22*$F$14,[3]M06!I22*$G$14,[3]M07!I22*$H$14,[3]M08!I22*$I$14,[3]M09!I22*$J$14,[3]M10!I22*$K$14,[3]M11!I22*$L$14,[3]M12!I22*$M$14)/$N$14</f>
        <v>32.147968036529683</v>
      </c>
      <c r="J23" s="68">
        <f>SUM([3]M01!J22*$B$14,[3]M02!J22*$C$14,[3]M03!J22*$D$14,[3]M04!J22*$E$14,[3]M05!J22*$F$14,[3]M06!J22*$G$14,[3]M07!J22*$H$14,[3]M08!J22*$I$14,[3]M09!J22*$J$14,[3]M10!J22*$K$14,[3]M11!J22*$L$14,[3]M12!J22*$M$14)/$N$14</f>
        <v>120.59684360730593</v>
      </c>
      <c r="K23" s="69">
        <f>SUM([3]M01!K22*$B$14,[3]M02!K22*$C$14,[3]M03!K22*$D$14,[3]M04!K22*$E$14,[3]M05!K22*$F$14,[3]M06!K22*$G$14,[3]M07!K22*$H$14,[3]M08!K22*$I$14,[3]M09!K22*$J$14,[3]M10!K22*$K$14,[3]M11!K22*$L$14,[3]M12!K22*$M$14)/$N$14</f>
        <v>13.075901826484019</v>
      </c>
      <c r="L23" s="70">
        <f>SUM(B23:K23)</f>
        <v>1243.879457762557</v>
      </c>
    </row>
    <row r="24" spans="1:14" ht="20.25" customHeight="1" x14ac:dyDescent="0.25">
      <c r="A24" s="61" t="s">
        <v>63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62"/>
    </row>
    <row r="25" spans="1:14" ht="15" customHeight="1" x14ac:dyDescent="0.25">
      <c r="A25" s="33" t="s">
        <v>64</v>
      </c>
      <c r="B25" s="63">
        <f>SUM([3]M01!B24,[3]M02!B24,[3]M03!B24,[3]M04!B24,[3]M05!B24,[3]M06!B24,[3]M07!B24,[3]M08!B24,[3]M09!B24,[3]M10!B24,[3]M11!B24,[3]M12!B24)</f>
        <v>1194.96695</v>
      </c>
      <c r="C25" s="64">
        <f>SUM([3]M01!C24,[3]M02!C24,[3]M03!C24,[3]M04!C24,[3]M05!C24,[3]M06!C24,[3]M07!C24,[3]M08!C24,[3]M09!C24,[3]M10!C24,[3]M11!C24,[3]M12!C24)</f>
        <v>1515.3743999999999</v>
      </c>
      <c r="D25" s="64">
        <f>SUM([3]M01!D24,[3]M02!D24,[3]M03!D24,[3]M04!D24,[3]M05!D24,[3]M06!D24,[3]M07!D24,[3]M08!D24,[3]M09!D24,[3]M10!D24,[3]M11!D24,[3]M12!D24)</f>
        <v>960.88980000000015</v>
      </c>
      <c r="E25" s="64">
        <f>SUM([3]M01!E24,[3]M02!E24,[3]M03!E24,[3]M04!E24,[3]M05!E24,[3]M06!E24,[3]M07!E24,[3]M08!E24,[3]M09!E24,[3]M10!E24,[3]M11!E24,[3]M12!E24)</f>
        <v>2068.3613999999998</v>
      </c>
      <c r="F25" s="64">
        <f>SUM([3]M01!F24,[3]M02!F24,[3]M03!F24,[3]M04!F24,[3]M05!F24,[3]M06!F24,[3]M07!F24,[3]M08!F24,[3]M09!F24,[3]M10!F24,[3]M11!F24,[3]M12!F24)</f>
        <v>1500.2708499999999</v>
      </c>
      <c r="G25" s="64">
        <f>SUM([3]M01!G24,[3]M02!G24,[3]M03!G24,[3]M04!G24,[3]M05!G24,[3]M06!G24,[3]M07!G24,[3]M08!G24,[3]M09!G24,[3]M10!G24,[3]M11!G24,[3]M12!G24)</f>
        <v>8.9991000000000003</v>
      </c>
      <c r="H25" s="64">
        <f>SUM([3]M01!H24,[3]M02!H24,[3]M03!H24,[3]M04!H24,[3]M05!H24,[3]M06!H24,[3]M07!H24,[3]M08!H24,[3]M09!H24,[3]M10!H24,[3]M11!H24,[3]M12!H24)</f>
        <v>48.246699999999997</v>
      </c>
      <c r="I25" s="64">
        <f>SUM([3]M01!I24,[3]M02!I24,[3]M03!I24,[3]M04!I24,[3]M05!I24,[3]M06!I24,[3]M07!I24,[3]M08!I24,[3]M09!I24,[3]M10!I24,[3]M11!I24,[3]M12!I24)</f>
        <v>1057.453</v>
      </c>
      <c r="J25" s="64">
        <f>SUM([3]M01!J24,[3]M02!J24,[3]M03!J24,[3]M04!J24,[3]M05!J24,[3]M06!J24,[3]M07!J24,[3]M08!J24,[3]M09!J24,[3]M10!J24,[3]M11!J24,[3]M12!J24)</f>
        <v>954.81930000000011</v>
      </c>
      <c r="K25" s="65">
        <f>SUM([3]M01!K24,[3]M02!K24,[3]M03!K24,[3]M04!K24,[3]M05!K24,[3]M06!K24,[3]M07!K24,[3]M08!K24,[3]M09!K24,[3]M10!K24,[3]M11!K24,[3]M12!K24)</f>
        <v>1587.6316999999999</v>
      </c>
      <c r="L25" s="66">
        <f>SUM(B25:K25)</f>
        <v>10897.013199999999</v>
      </c>
    </row>
    <row r="26" spans="1:14" ht="15" customHeight="1" x14ac:dyDescent="0.25">
      <c r="A26" s="38" t="s">
        <v>65</v>
      </c>
      <c r="B26" s="67">
        <f>SUM([3]M01!B25,[3]M02!B25,[3]M03!B25,[3]M04!B25,[3]M05!B25,[3]M06!B25,[3]M07!B25,[3]M08!B25,[3]M09!B25,[3]M10!B25,[3]M11!B25,[3]M12!B25)</f>
        <v>377.10874999999999</v>
      </c>
      <c r="C26" s="68">
        <f>SUM([3]M01!C25,[3]M02!C25,[3]M03!C25,[3]M04!C25,[3]M05!C25,[3]M06!C25,[3]M07!C25,[3]M08!C25,[3]M09!C25,[3]M10!C25,[3]M11!C25,[3]M12!C25)</f>
        <v>0</v>
      </c>
      <c r="D26" s="68">
        <f>SUM([3]M01!D25,[3]M02!D25,[3]M03!D25,[3]M04!D25,[3]M05!D25,[3]M06!D25,[3]M07!D25,[3]M08!D25,[3]M09!D25,[3]M10!D25,[3]M11!D25,[3]M12!D25)</f>
        <v>1.0245</v>
      </c>
      <c r="E26" s="68">
        <f>SUM([3]M01!E25,[3]M02!E25,[3]M03!E25,[3]M04!E25,[3]M05!E25,[3]M06!E25,[3]M07!E25,[3]M08!E25,[3]M09!E25,[3]M10!E25,[3]M11!E25,[3]M12!E25)</f>
        <v>347.00179999999995</v>
      </c>
      <c r="F26" s="68">
        <f>SUM([3]M01!F25,[3]M02!F25,[3]M03!F25,[3]M04!F25,[3]M05!F25,[3]M06!F25,[3]M07!F25,[3]M08!F25,[3]M09!F25,[3]M10!F25,[3]M11!F25,[3]M12!F25)</f>
        <v>1468.5240499999998</v>
      </c>
      <c r="G26" s="68">
        <f>SUM([3]M01!G25,[3]M02!G25,[3]M03!G25,[3]M04!G25,[3]M05!G25,[3]M06!G25,[3]M07!G25,[3]M08!G25,[3]M09!G25,[3]M10!G25,[3]M11!G25,[3]M12!G25)</f>
        <v>612.59490000000005</v>
      </c>
      <c r="H26" s="68">
        <f>SUM([3]M01!H25,[3]M02!H25,[3]M03!H25,[3]M04!H25,[3]M05!H25,[3]M06!H25,[3]M07!H25,[3]M08!H25,[3]M09!H25,[3]M10!H25,[3]M11!H25,[3]M12!H25)</f>
        <v>6637.5406000000003</v>
      </c>
      <c r="I26" s="68">
        <f>SUM([3]M01!I25,[3]M02!I25,[3]M03!I25,[3]M04!I25,[3]M05!I25,[3]M06!I25,[3]M07!I25,[3]M08!I25,[3]M09!I25,[3]M10!I25,[3]M11!I25,[3]M12!I25)</f>
        <v>281.61619999999994</v>
      </c>
      <c r="J26" s="68">
        <f>SUM([3]M01!J25,[3]M02!J25,[3]M03!J25,[3]M04!J25,[3]M05!J25,[3]M06!J25,[3]M07!J25,[3]M08!J25,[3]M09!J25,[3]M10!J25,[3]M11!J25,[3]M12!J25)</f>
        <v>1056.4283500000001</v>
      </c>
      <c r="K26" s="69">
        <f>SUM([3]M01!K25,[3]M02!K25,[3]M03!K25,[3]M04!K25,[3]M05!K25,[3]M06!K25,[3]M07!K25,[3]M08!K25,[3]M09!K25,[3]M10!K25,[3]M11!K25,[3]M12!K25)</f>
        <v>114.5449</v>
      </c>
      <c r="L26" s="70">
        <f>SUM(B26:K26)</f>
        <v>10896.384050000002</v>
      </c>
    </row>
    <row r="27" spans="1:14" ht="9.9499999999999993" customHeight="1" x14ac:dyDescent="0.25">
      <c r="A27" s="3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3"/>
      <c r="N27" s="74"/>
    </row>
    <row r="28" spans="1:14" ht="20.25" customHeight="1" x14ac:dyDescent="0.25">
      <c r="A28" s="61" t="s">
        <v>66</v>
      </c>
      <c r="L28" s="62"/>
      <c r="N28" s="74"/>
    </row>
    <row r="29" spans="1:14" ht="15" customHeight="1" x14ac:dyDescent="0.25">
      <c r="A29" s="75" t="s">
        <v>1</v>
      </c>
      <c r="B29" s="76">
        <f>SUM([3]M01!B27*$B$14,[3]M02!B27*$C$14,[3]M03!B27*$D$14,[3]M04!B27*$E$14,[3]M05!B27*$F$14,[3]M06!B27*$G$14,[3]M07!B27*$H$14,[3]M08!B27*$I$14,[3]M09!B27*$J$14,[3]M10!B27*$K$14,[3]M11!B27*$L$14,[3]M12!B27*$M$14)/$N$14</f>
        <v>2.0865160281518902</v>
      </c>
      <c r="C29" s="77">
        <f>SUM([3]M01!C27*$B$14,[3]M02!C27*$C$14,[3]M03!C27*$D$14,[3]M04!C27*$E$14,[3]M05!C27*$F$14,[3]M06!C27*$G$14,[3]M07!C27*$H$14,[3]M08!C27*$I$14,[3]M09!C27*$J$14,[3]M10!C27*$K$14,[3]M11!C27*$L$14,[3]M12!C27*$M$14)/$N$14</f>
        <v>2.3508113754350757</v>
      </c>
      <c r="D29" s="77">
        <f>SUM([3]M01!D27*$B$14,[3]M02!D27*$C$14,[3]M03!D27*$D$14,[3]M04!D27*$E$14,[3]M05!D27*$F$14,[3]M06!D27*$G$14,[3]M07!D27*$H$14,[3]M08!D27*$I$14,[3]M09!D27*$J$14,[3]M10!D27*$K$14,[3]M11!D27*$L$14,[3]M12!D27*$M$14)/$N$14</f>
        <v>2.7515573858096043</v>
      </c>
      <c r="E29" s="77">
        <f>SUM([3]M01!E27*$B$14,[3]M02!E27*$C$14,[3]M03!E27*$D$14,[3]M04!E27*$E$14,[3]M05!E27*$F$14,[3]M06!E27*$G$14,[3]M07!E27*$H$14,[3]M08!E27*$I$14,[3]M09!E27*$J$14,[3]M10!E27*$K$14,[3]M11!E27*$L$14,[3]M12!E27*$M$14)/$N$14</f>
        <v>1.7379581948117249</v>
      </c>
      <c r="F29" s="77">
        <f>SUM([3]M01!F27*$B$14,[3]M02!F27*$C$14,[3]M03!F27*$D$14,[3]M04!F27*$E$14,[3]M05!F27*$F$14,[3]M06!F27*$G$14,[3]M07!F27*$H$14,[3]M08!F27*$I$14,[3]M09!F27*$J$14,[3]M10!F27*$K$14,[3]M11!F27*$L$14,[3]M12!F27*$M$14)/$N$14</f>
        <v>0.87587167381067443</v>
      </c>
      <c r="G29" s="77">
        <f>SUM([3]M01!G27*$B$14,[3]M02!G27*$C$14,[3]M03!G27*$D$14,[3]M04!G27*$E$14,[3]M05!G27*$F$14,[3]M06!G27*$G$14,[3]M07!G27*$H$14,[3]M08!G27*$I$14,[3]M09!G27*$J$14,[3]M10!G27*$K$14,[3]M11!G27*$L$14,[3]M12!G27*$M$14)/$N$14</f>
        <v>1.0915377537684576E-2</v>
      </c>
      <c r="H29" s="77">
        <f>SUM([3]M01!H27*$B$14,[3]M02!H27*$C$14,[3]M03!H27*$D$14,[3]M04!H27*$E$14,[3]M05!H27*$F$14,[3]M06!H27*$G$14,[3]M07!H27*$H$14,[3]M08!H27*$I$14,[3]M09!H27*$J$14,[3]M10!H27*$K$14,[3]M11!H27*$L$14,[3]M12!H27*$M$14)/$N$14</f>
        <v>2.0727174119381922E-2</v>
      </c>
      <c r="I29" s="77">
        <f>SUM([3]M01!I27*$B$14,[3]M02!I27*$C$14,[3]M03!I27*$D$14,[3]M04!I27*$E$14,[3]M05!I27*$F$14,[3]M06!I27*$G$14,[3]M07!I27*$H$14,[3]M08!I27*$I$14,[3]M09!I27*$J$14,[3]M10!I27*$K$14,[3]M11!I27*$L$14,[3]M12!I27*$M$14)/$N$14</f>
        <v>0.95690092323994003</v>
      </c>
      <c r="J29" s="77">
        <f>SUM([3]M01!J27*$B$14,[3]M02!J27*$C$14,[3]M03!J27*$D$14,[3]M04!J27*$E$14,[3]M05!J27*$F$14,[3]M06!J27*$G$14,[3]M07!J27*$H$14,[3]M08!J27*$I$14,[3]M09!J27*$J$14,[3]M10!J27*$K$14,[3]M11!J27*$L$14,[3]M12!J27*$M$14)/$N$14</f>
        <v>0.16430235243296745</v>
      </c>
      <c r="K29" s="78">
        <f>SUM([3]M01!K27*$B$14,[3]M02!K27*$C$14,[3]M03!K27*$D$14,[3]M04!K27*$E$14,[3]M05!K27*$F$14,[3]M06!K27*$G$14,[3]M07!K27*$H$14,[3]M08!K27*$I$14,[3]M09!K27*$J$14,[3]M10!K27*$K$14,[3]M11!K27*$L$14,[3]M12!K27*$M$14)/$N$14</f>
        <v>3.2095446915083268</v>
      </c>
      <c r="L29" s="62"/>
      <c r="N29" s="74"/>
    </row>
    <row r="30" spans="1:14" ht="15" customHeight="1" x14ac:dyDescent="0.25">
      <c r="A30" s="79" t="s">
        <v>67</v>
      </c>
      <c r="B30" s="80">
        <f>SUM([3]M01!B28*$B$14,[3]M02!B28*$C$14,[3]M03!B28*$D$14,[3]M04!B28*$E$14,[3]M05!B28*$F$14,[3]M06!B28*$G$14,[3]M07!B28*$H$14,[3]M08!B28*$I$14,[3]M09!B28*$J$14,[3]M10!B28*$K$14,[3]M11!B28*$L$14,[3]M12!B28*$M$14)/$N$14</f>
        <v>0</v>
      </c>
      <c r="C30" s="81">
        <f>SUM([3]M01!C28*$B$14,[3]M02!C28*$C$14,[3]M03!C28*$D$14,[3]M04!C28*$E$14,[3]M05!C28*$F$14,[3]M06!C28*$G$14,[3]M07!C28*$H$14,[3]M08!C28*$I$14,[3]M09!C28*$J$14,[3]M10!C28*$K$14,[3]M11!C28*$L$14,[3]M12!C28*$M$14)/$N$14</f>
        <v>0</v>
      </c>
      <c r="D30" s="81">
        <f>SUM([3]M01!D28*$B$14,[3]M02!D28*$C$14,[3]M03!D28*$D$14,[3]M04!D28*$E$14,[3]M05!D28*$F$14,[3]M06!D28*$G$14,[3]M07!D28*$H$14,[3]M08!D28*$I$14,[3]M09!D28*$J$14,[3]M10!D28*$K$14,[3]M11!D28*$L$14,[3]M12!D28*$M$14)/$N$14</f>
        <v>0</v>
      </c>
      <c r="E30" s="81">
        <f>SUM([3]M01!E28*$B$14,[3]M02!E28*$C$14,[3]M03!E28*$D$14,[3]M04!E28*$E$14,[3]M05!E28*$F$14,[3]M06!E28*$G$14,[3]M07!E28*$H$14,[3]M08!E28*$I$14,[3]M09!E28*$J$14,[3]M10!E28*$K$14,[3]M11!E28*$L$14,[3]M12!E28*$M$14)/$N$14</f>
        <v>0.21706721004782487</v>
      </c>
      <c r="F30" s="81">
        <f>SUM([3]M01!F28*$B$14,[3]M02!F28*$C$14,[3]M03!F28*$D$14,[3]M04!F28*$E$14,[3]M05!F28*$F$14,[3]M06!F28*$G$14,[3]M07!F28*$H$14,[3]M08!F28*$I$14,[3]M09!F28*$J$14,[3]M10!F28*$K$14,[3]M11!F28*$L$14,[3]M12!F28*$M$14)/$N$14</f>
        <v>0.67394006336257684</v>
      </c>
      <c r="G30" s="81">
        <f>SUM([3]M01!G28*$B$14,[3]M02!G28*$C$14,[3]M03!G28*$D$14,[3]M04!G28*$E$14,[3]M05!G28*$F$14,[3]M06!G28*$G$14,[3]M07!G28*$H$14,[3]M08!G28*$I$14,[3]M09!G28*$J$14,[3]M10!G28*$K$14,[3]M11!G28*$L$14,[3]M12!G28*$M$14)/$N$14</f>
        <v>0.9204105915686418</v>
      </c>
      <c r="H30" s="81">
        <f>SUM([3]M01!H28*$B$14,[3]M02!H28*$C$14,[3]M03!H28*$D$14,[3]M04!H28*$E$14,[3]M05!H28*$F$14,[3]M06!H28*$G$14,[3]M07!H28*$H$14,[3]M08!H28*$I$14,[3]M09!H28*$J$14,[3]M10!H28*$K$14,[3]M11!H28*$L$14,[3]M12!H28*$M$14)/$N$14</f>
        <v>0.93857150409504031</v>
      </c>
      <c r="I30" s="81">
        <f>SUM([3]M01!I28*$B$14,[3]M02!I28*$C$14,[3]M03!I28*$D$14,[3]M04!I28*$E$14,[3]M05!I28*$F$14,[3]M06!I28*$G$14,[3]M07!I28*$H$14,[3]M08!I28*$I$14,[3]M09!I28*$J$14,[3]M10!I28*$K$14,[3]M11!I28*$L$14,[3]M12!I28*$M$14)/$N$14</f>
        <v>0.65417288558575659</v>
      </c>
      <c r="J30" s="81">
        <f>SUM([3]M01!J28*$B$14,[3]M02!J28*$C$14,[3]M03!J28*$D$14,[3]M04!J28*$E$14,[3]M05!J28*$F$14,[3]M06!J28*$G$14,[3]M07!J28*$H$14,[3]M08!J28*$I$14,[3]M09!J28*$J$14,[3]M10!J28*$K$14,[3]M11!J28*$L$14,[3]M12!J28*$M$14)/$N$14</f>
        <v>0.27678497793392959</v>
      </c>
      <c r="K30" s="82">
        <f>SUM([3]M01!K28*$B$14,[3]M02!K28*$C$14,[3]M03!K28*$D$14,[3]M04!K28*$E$14,[3]M05!K28*$F$14,[3]M06!K28*$G$14,[3]M07!K28*$H$14,[3]M08!K28*$I$14,[3]M09!K28*$J$14,[3]M10!K28*$K$14,[3]M11!K28*$L$14,[3]M12!K28*$M$14)/$N$14</f>
        <v>3.9129389699428252E-2</v>
      </c>
      <c r="L30" s="62"/>
      <c r="N30" s="74"/>
    </row>
    <row r="31" spans="1:14" ht="20.25" customHeight="1" x14ac:dyDescent="0.25">
      <c r="A31" s="61" t="s">
        <v>68</v>
      </c>
      <c r="L31" s="62"/>
      <c r="N31" s="74"/>
    </row>
    <row r="32" spans="1:14" ht="15" customHeight="1" x14ac:dyDescent="0.25">
      <c r="A32" s="83" t="s">
        <v>69</v>
      </c>
      <c r="B32" s="84">
        <f>SUM([3]M01!B30,[3]M02!B30,[3]M03!B30,[3]M04!B30,[3]M05!B30,[3]M06!B30,[3]M07!B30,[3]M08!B30,[3]M09!B30,[3]M10!B30,[3]M11!B30,[3]M12!B30)</f>
        <v>5.1900923152014311</v>
      </c>
      <c r="L32" s="62"/>
      <c r="N32" s="74"/>
    </row>
    <row r="33" spans="1:14" ht="15" customHeight="1" x14ac:dyDescent="0.25">
      <c r="A33" s="85" t="s">
        <v>70</v>
      </c>
      <c r="B33" s="86">
        <f>SUM([3]M01!B31,[3]M02!B31,[3]M03!B31,[3]M04!B31,[3]M05!B31,[3]M06!B31,[3]M07!B31,[3]M08!B31,[3]M09!B31,[3]M10!B31,[3]M11!B31,[3]M12!B31)</f>
        <v>3.5755136632888931</v>
      </c>
      <c r="L33" s="62"/>
      <c r="N33" s="74"/>
    </row>
    <row r="34" spans="1:14" ht="20.25" hidden="1" customHeight="1" x14ac:dyDescent="0.25">
      <c r="A34" s="61" t="s">
        <v>71</v>
      </c>
      <c r="L34" s="62"/>
      <c r="N34" s="74"/>
    </row>
    <row r="35" spans="1:14" ht="15" hidden="1" customHeight="1" x14ac:dyDescent="0.25">
      <c r="A35" s="83" t="s">
        <v>69</v>
      </c>
      <c r="B35" s="84" t="e">
        <f>SUM([3]M01!#REF!,[3]M02!#REF!,[3]M03!#REF!,[3]M04!#REF!,[3]M05!#REF!,[3]M06!#REF!,[3]M07!#REF!,[3]M08!#REF!,[3]M09!#REF!,[3]M10!#REF!,[3]M11!#REF!,[3]M12!#REF!)</f>
        <v>#REF!</v>
      </c>
      <c r="L35" s="62"/>
      <c r="N35" s="74"/>
    </row>
    <row r="36" spans="1:14" ht="15" hidden="1" customHeight="1" x14ac:dyDescent="0.25">
      <c r="A36" s="85" t="s">
        <v>70</v>
      </c>
      <c r="B36" s="86" t="e">
        <f>SUM([3]M01!#REF!,[3]M02!#REF!,[3]M03!#REF!,[3]M04!#REF!,[3]M05!#REF!,[3]M06!#REF!,[3]M07!#REF!,[3]M08!#REF!,[3]M09!#REF!,[3]M10!#REF!,[3]M11!#REF!,[3]M12!#REF!)</f>
        <v>#REF!</v>
      </c>
      <c r="L36" s="62"/>
      <c r="N36" s="74"/>
    </row>
    <row r="37" spans="1:14" ht="20.25" customHeight="1" x14ac:dyDescent="0.25">
      <c r="A37" s="61" t="s">
        <v>72</v>
      </c>
      <c r="L37" s="62"/>
      <c r="N37" s="74"/>
    </row>
    <row r="38" spans="1:14" ht="15" customHeight="1" x14ac:dyDescent="0.25">
      <c r="A38" s="87" t="s">
        <v>67</v>
      </c>
      <c r="B38" s="88">
        <f>SUM([3]M01!B33*$B$14,[3]M02!B33*$C$14,[3]M03!B33*$D$14,[3]M04!B33*$E$14,[3]M05!B33*$F$14,[3]M06!B33*$G$14,[3]M07!B33*$H$14,[3]M08!B33*$I$14,[3]M09!B33*$J$14,[3]M10!B33*$K$14,[3]M11!B33*$L$14,[3]M12!B33*$M$14)/$N$14</f>
        <v>0</v>
      </c>
      <c r="C38" s="89">
        <f>SUM([3]M01!C33*$B$14,[3]M02!C33*$C$14,[3]M03!C33*$D$14,[3]M04!C33*$E$14,[3]M05!C33*$F$14,[3]M06!C33*$G$14,[3]M07!C33*$H$14,[3]M08!C33*$I$14,[3]M09!C33*$J$14,[3]M10!C33*$K$14,[3]M11!C33*$L$14,[3]M12!C33*$M$14)/$N$14</f>
        <v>0</v>
      </c>
      <c r="D38" s="89">
        <f>SUM([3]M01!D33*$B$14,[3]M02!D33*$C$14,[3]M03!D33*$D$14,[3]M04!D33*$E$14,[3]M05!D33*$F$14,[3]M06!D33*$G$14,[3]M07!D33*$H$14,[3]M08!D33*$I$14,[3]M09!D33*$J$14,[3]M10!D33*$K$14,[3]M11!D33*$L$14,[3]M12!D33*$M$14)/$N$14</f>
        <v>0</v>
      </c>
      <c r="E38" s="89">
        <f>SUM([3]M01!E33*$B$14,[3]M02!E33*$C$14,[3]M03!E33*$D$14,[3]M04!E33*$E$14,[3]M05!E33*$F$14,[3]M06!E33*$G$14,[3]M07!E33*$H$14,[3]M08!E33*$I$14,[3]M09!E33*$J$14,[3]M10!E33*$K$14,[3]M11!E33*$L$14,[3]M12!E33*$M$14)/$N$14</f>
        <v>0</v>
      </c>
      <c r="F38" s="89">
        <f>SUM([3]M01!F33*$B$14,[3]M02!F33*$C$14,[3]M03!F33*$D$14,[3]M04!F33*$E$14,[3]M05!F33*$F$14,[3]M06!F33*$G$14,[3]M07!F33*$H$14,[3]M08!F33*$I$14,[3]M09!F33*$J$14,[3]M10!F33*$K$14,[3]M11!F33*$L$14,[3]M12!F33*$M$14)/$N$14</f>
        <v>0.81857984883255019</v>
      </c>
      <c r="G38" s="89">
        <f>SUM([3]M01!G33*$B$14,[3]M02!G33*$C$14,[3]M03!G33*$D$14,[3]M04!G33*$E$14,[3]M05!G33*$F$14,[3]M06!G33*$G$14,[3]M07!G33*$H$14,[3]M08!G33*$I$14,[3]M09!G33*$J$14,[3]M10!G33*$K$14,[3]M11!G33*$L$14,[3]M12!G33*$M$14)/$N$14</f>
        <v>3.0091804194200864</v>
      </c>
      <c r="H38" s="89">
        <f>SUM([3]M01!H33*$B$14,[3]M02!H33*$C$14,[3]M03!H33*$D$14,[3]M04!H33*$E$14,[3]M05!H33*$F$14,[3]M06!H33*$G$14,[3]M07!H33*$H$14,[3]M08!H33*$I$14,[3]M09!H33*$J$14,[3]M10!H33*$K$14,[3]M11!H33*$L$14,[3]M12!H33*$M$14)/$N$14</f>
        <v>2.227793678267231</v>
      </c>
      <c r="I38" s="89">
        <f>SUM([3]M01!I33*$B$14,[3]M02!I33*$C$14,[3]M03!I33*$D$14,[3]M04!I33*$E$14,[3]M05!I33*$F$14,[3]M06!I33*$G$14,[3]M07!I33*$H$14,[3]M08!I33*$I$14,[3]M09!I33*$J$14,[3]M10!I33*$K$14,[3]M11!I33*$L$14,[3]M12!I33*$M$14)/$N$14</f>
        <v>0.20851946732310062</v>
      </c>
      <c r="J38" s="89">
        <f>SUM([3]M01!J33*$B$14,[3]M02!J33*$C$14,[3]M03!J33*$D$14,[3]M04!J33*$E$14,[3]M05!J33*$F$14,[3]M06!J33*$G$14,[3]M07!J33*$H$14,[3]M08!J33*$I$14,[3]M09!J33*$J$14,[3]M10!J33*$K$14,[3]M11!J33*$L$14,[3]M12!J33*$M$14)/$N$14</f>
        <v>0.3572057551611722</v>
      </c>
      <c r="K38" s="90">
        <f>SUM([3]M01!K33*$B$14,[3]M02!K33*$C$14,[3]M03!K33*$D$14,[3]M04!K33*$E$14,[3]M05!K33*$F$14,[3]M06!K33*$G$14,[3]M07!K33*$H$14,[3]M08!K33*$I$14,[3]M09!K33*$J$14,[3]M10!K33*$K$14,[3]M11!K33*$L$14,[3]M12!K33*$M$14)/$N$14</f>
        <v>0</v>
      </c>
      <c r="L38" s="62"/>
      <c r="N38" s="74"/>
    </row>
    <row r="39" spans="1:14" ht="20.25" customHeight="1" x14ac:dyDescent="0.25">
      <c r="A39" s="61" t="s">
        <v>73</v>
      </c>
      <c r="L39" s="62"/>
      <c r="N39" s="74"/>
    </row>
    <row r="40" spans="1:14" ht="15" customHeight="1" x14ac:dyDescent="0.25">
      <c r="A40" s="85" t="s">
        <v>70</v>
      </c>
      <c r="B40" s="86">
        <f>SUM([3]M01!I34,[3]M02!I34,[3]M03!I34,[3]M04!I34,[3]M05!I34,[3]M06!I34,[3]M07!I34,[3]M08!I34,[3]M09!I34,[3]M10!I34,[3]M11!I34,[3]M12!I34)</f>
        <v>18.759102405059949</v>
      </c>
      <c r="L40" s="62"/>
      <c r="N40" s="74"/>
    </row>
    <row r="41" spans="1:14" ht="9.9499999999999993" customHeight="1" x14ac:dyDescent="0.25">
      <c r="L41" s="62"/>
      <c r="N41" s="74"/>
    </row>
    <row r="42" spans="1:14" ht="9.9499999999999993" customHeight="1" thickBot="1" x14ac:dyDescent="0.3">
      <c r="L42" s="91"/>
      <c r="N42" s="74"/>
    </row>
    <row r="43" spans="1:14" ht="20.25" customHeight="1" thickTop="1" x14ac:dyDescent="0.25">
      <c r="A43" s="92" t="s">
        <v>74</v>
      </c>
      <c r="B43" s="93"/>
      <c r="C43" s="93"/>
      <c r="D43" s="93"/>
      <c r="E43" s="93"/>
      <c r="F43" s="93"/>
      <c r="G43" s="93"/>
      <c r="H43" s="93"/>
      <c r="I43" s="93"/>
      <c r="J43" s="93"/>
      <c r="K43" s="94"/>
      <c r="L43" s="95"/>
      <c r="N43" s="74"/>
    </row>
    <row r="44" spans="1:14" ht="15" customHeight="1" x14ac:dyDescent="0.25">
      <c r="A44" s="96" t="s">
        <v>1</v>
      </c>
      <c r="B44" s="97">
        <f>IFERROR(B54/B25,0)</f>
        <v>1.9615841904587661</v>
      </c>
      <c r="C44" s="98">
        <f t="shared" ref="C44:K44" si="0">IFERROR(C54/C25,0)</f>
        <v>2.1877610531395018</v>
      </c>
      <c r="D44" s="98">
        <f t="shared" si="0"/>
        <v>2.6064798672953158</v>
      </c>
      <c r="E44" s="98">
        <f t="shared" si="0"/>
        <v>1.6571501637472377</v>
      </c>
      <c r="F44" s="98">
        <f t="shared" si="0"/>
        <v>0.93200092496240916</v>
      </c>
      <c r="G44" s="98">
        <f t="shared" si="0"/>
        <v>0.17213088610282068</v>
      </c>
      <c r="H44" s="98">
        <f t="shared" si="0"/>
        <v>5.2900726905017736E-2</v>
      </c>
      <c r="I44" s="98">
        <f t="shared" si="0"/>
        <v>0.9008570604449222</v>
      </c>
      <c r="J44" s="98">
        <f t="shared" si="0"/>
        <v>0.16549532930798633</v>
      </c>
      <c r="K44" s="99">
        <f t="shared" si="0"/>
        <v>3.1032603020181115</v>
      </c>
      <c r="L44" s="95"/>
      <c r="N44" s="74"/>
    </row>
    <row r="45" spans="1:14" ht="15" customHeight="1" x14ac:dyDescent="0.25">
      <c r="A45" s="100" t="s">
        <v>67</v>
      </c>
      <c r="B45" s="101">
        <f t="shared" ref="B45:K45" si="1">IFERROR(B55/B26,0)</f>
        <v>0</v>
      </c>
      <c r="C45" s="101">
        <f t="shared" si="1"/>
        <v>0</v>
      </c>
      <c r="D45" s="101">
        <f t="shared" si="1"/>
        <v>0</v>
      </c>
      <c r="E45" s="101">
        <f t="shared" si="1"/>
        <v>0.22385717500899666</v>
      </c>
      <c r="F45" s="101">
        <f t="shared" si="1"/>
        <v>0.66502753755112209</v>
      </c>
      <c r="G45" s="101">
        <f t="shared" si="1"/>
        <v>0.90839188587847286</v>
      </c>
      <c r="H45" s="101">
        <f t="shared" si="1"/>
        <v>0.91823971231736656</v>
      </c>
      <c r="I45" s="101">
        <f t="shared" si="1"/>
        <v>0.59372574062453665</v>
      </c>
      <c r="J45" s="101">
        <f t="shared" si="1"/>
        <v>0.26415615174144269</v>
      </c>
      <c r="K45" s="102">
        <f t="shared" si="1"/>
        <v>3.8140653388478662E-2</v>
      </c>
      <c r="L45" s="95"/>
      <c r="N45" s="74"/>
    </row>
    <row r="46" spans="1:14" ht="20.25" customHeight="1" x14ac:dyDescent="0.2">
      <c r="A46" s="103" t="s">
        <v>75</v>
      </c>
      <c r="B46" s="104"/>
      <c r="C46" s="104"/>
      <c r="D46" s="104"/>
      <c r="E46" s="104"/>
      <c r="F46" s="104"/>
      <c r="G46" s="104"/>
      <c r="H46" s="104"/>
      <c r="I46" s="105"/>
      <c r="J46" s="105"/>
      <c r="K46" s="106"/>
      <c r="L46" s="95"/>
      <c r="N46" s="107"/>
    </row>
    <row r="47" spans="1:14" ht="15" customHeight="1" x14ac:dyDescent="0.25">
      <c r="A47" s="108" t="s">
        <v>69</v>
      </c>
      <c r="B47" s="109">
        <f>B32</f>
        <v>5.1900923152014311</v>
      </c>
      <c r="C47" s="110"/>
      <c r="D47" s="110"/>
      <c r="E47" s="105"/>
      <c r="F47" s="105"/>
      <c r="G47" s="105"/>
      <c r="H47" s="104"/>
      <c r="I47" s="105"/>
      <c r="J47" s="105"/>
      <c r="K47" s="106"/>
      <c r="L47" s="95"/>
      <c r="N47" s="111"/>
    </row>
    <row r="48" spans="1:14" ht="15" customHeight="1" x14ac:dyDescent="0.25">
      <c r="A48" s="112" t="s">
        <v>70</v>
      </c>
      <c r="B48" s="113">
        <f>B33+B40</f>
        <v>22.334616068348843</v>
      </c>
      <c r="C48" s="110"/>
      <c r="D48" s="110"/>
      <c r="E48" s="105"/>
      <c r="F48" s="105"/>
      <c r="G48" s="105"/>
      <c r="H48" s="104"/>
      <c r="I48" s="105"/>
      <c r="J48" s="105"/>
      <c r="K48" s="106"/>
      <c r="L48" s="95"/>
      <c r="N48" s="111"/>
    </row>
    <row r="49" spans="1:14" ht="9.9499999999999993" customHeight="1" thickBot="1" x14ac:dyDescent="0.3">
      <c r="A49" s="114"/>
      <c r="B49" s="115"/>
      <c r="C49" s="116"/>
      <c r="D49" s="116"/>
      <c r="E49" s="116"/>
      <c r="F49" s="116"/>
      <c r="G49" s="116"/>
      <c r="H49" s="116"/>
      <c r="I49" s="116"/>
      <c r="J49" s="116"/>
      <c r="K49" s="117"/>
      <c r="L49" s="95"/>
      <c r="N49" s="74"/>
    </row>
    <row r="50" spans="1:14" ht="9.9499999999999993" customHeight="1" thickTop="1" x14ac:dyDescent="0.25">
      <c r="B50" s="118"/>
      <c r="L50" s="91"/>
      <c r="N50" s="74"/>
    </row>
    <row r="51" spans="1:14" ht="20.25" customHeight="1" x14ac:dyDescent="0.25">
      <c r="A51" s="119" t="s">
        <v>76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1">
        <f>ROUND(SUM(L54:L55,L57:L58),3)</f>
        <v>51220.152000000002</v>
      </c>
      <c r="M51" s="121">
        <f>ROUND(B3,3)</f>
        <v>51220.152000000002</v>
      </c>
      <c r="N51" s="74"/>
    </row>
    <row r="52" spans="1:14" ht="20.25" customHeight="1" x14ac:dyDescent="0.25">
      <c r="A52" s="122" t="s">
        <v>77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3"/>
      <c r="M52" s="124">
        <f>M53+M56</f>
        <v>0.9999999955217852</v>
      </c>
      <c r="N52" s="74"/>
    </row>
    <row r="53" spans="1:14" ht="20.25" customHeight="1" x14ac:dyDescent="0.25">
      <c r="A53" s="125" t="s">
        <v>10</v>
      </c>
      <c r="B53" s="126">
        <v>1</v>
      </c>
      <c r="C53" s="127">
        <v>2</v>
      </c>
      <c r="D53" s="127">
        <v>3</v>
      </c>
      <c r="E53" s="127">
        <v>4</v>
      </c>
      <c r="F53" s="127">
        <v>5</v>
      </c>
      <c r="G53" s="127">
        <v>6</v>
      </c>
      <c r="H53" s="127">
        <v>7</v>
      </c>
      <c r="I53" s="127">
        <v>8</v>
      </c>
      <c r="J53" s="127">
        <v>9</v>
      </c>
      <c r="K53" s="128">
        <v>10</v>
      </c>
      <c r="L53" s="129">
        <f>L54+L55</f>
        <v>27187.503449260868</v>
      </c>
      <c r="M53" s="124">
        <f>L53/$M$51</f>
        <v>0.53079700835836774</v>
      </c>
      <c r="N53" s="130"/>
    </row>
    <row r="54" spans="1:14" ht="15" customHeight="1" x14ac:dyDescent="0.25">
      <c r="A54" s="131" t="s">
        <v>1</v>
      </c>
      <c r="B54" s="132">
        <f>SUM([3]M01!B38,[3]M02!B38,[3]M03!B38,[3]M04!B38,[3]M05!B38,[3]M06!B38,[3]M07!B38,[3]M08!B38,[3]M09!B38,[3]M10!B38,[3]M11!B38,[3]M12!B38)</f>
        <v>2344.0282772407309</v>
      </c>
      <c r="C54" s="133">
        <f>SUM([3]M01!C38,[3]M02!C38,[3]M03!C38,[3]M04!C38,[3]M05!C38,[3]M06!C38,[3]M07!C38,[3]M08!C38,[3]M09!C38,[3]M10!C38,[3]M11!C38,[3]M12!C38)</f>
        <v>3315.2770932446401</v>
      </c>
      <c r="D54" s="133">
        <f>SUM([3]M01!D38,[3]M02!D38,[3]M03!D38,[3]M04!D38,[3]M05!D38,[3]M06!D38,[3]M07!D38,[3]M08!D38,[3]M09!D38,[3]M10!D38,[3]M11!D38,[3]M12!D38)</f>
        <v>2504.5399183894228</v>
      </c>
      <c r="E54" s="133">
        <f>SUM([3]M01!E38,[3]M02!E38,[3]M03!E38,[3]M04!E38,[3]M05!E38,[3]M06!E38,[3]M07!E38,[3]M08!E38,[3]M09!E38,[3]M10!E38,[3]M11!E38,[3]M12!E38)</f>
        <v>3427.5854326984654</v>
      </c>
      <c r="F54" s="133">
        <f>SUM([3]M01!F38,[3]M02!F38,[3]M03!F38,[3]M04!F38,[3]M05!F38,[3]M06!F38,[3]M07!F38,[3]M08!F38,[3]M09!F38,[3]M10!F38,[3]M11!F38,[3]M12!F38)</f>
        <v>1398.2538198941397</v>
      </c>
      <c r="G54" s="133">
        <f>SUM([3]M01!G38,[3]M02!G38,[3]M03!G38,[3]M04!G38,[3]M05!G38,[3]M06!G38,[3]M07!G38,[3]M08!G38,[3]M09!G38,[3]M10!G38,[3]M11!G38,[3]M12!G38)</f>
        <v>1.5490230571278936</v>
      </c>
      <c r="H54" s="133">
        <f>SUM([3]M01!H38,[3]M02!H38,[3]M03!H38,[3]M04!H38,[3]M05!H38,[3]M06!H38,[3]M07!H38,[3]M08!H38,[3]M09!H38,[3]M10!H38,[3]M11!H38,[3]M12!H38)</f>
        <v>2.5522855007683192</v>
      </c>
      <c r="I54" s="133">
        <f>SUM([3]M01!I38,[3]M02!I38,[3]M03!I38,[3]M04!I38,[3]M05!I38,[3]M06!I38,[3]M07!I38,[3]M08!I38,[3]M09!I38,[3]M10!I38,[3]M11!I38,[3]M12!I38)</f>
        <v>952.61400113866432</v>
      </c>
      <c r="J54" s="133">
        <f>SUM([3]M01!J38,[3]M02!J38,[3]M03!J38,[3]M04!J38,[3]M05!J38,[3]M06!J38,[3]M07!J38,[3]M08!J38,[3]M09!J38,[3]M10!J38,[3]M11!J38,[3]M12!J38)</f>
        <v>158.018134483121</v>
      </c>
      <c r="K54" s="134">
        <f>SUM([3]M01!K38,[3]M02!K38,[3]M03!K38,[3]M04!K38,[3]M05!K38,[3]M06!K38,[3]M07!K38,[3]M08!K38,[3]M09!K38,[3]M10!K38,[3]M11!K38,[3]M12!K38)</f>
        <v>4926.8344288355274</v>
      </c>
      <c r="L54" s="135">
        <f>SUM(B54:K54)</f>
        <v>19031.252414482609</v>
      </c>
      <c r="M54" s="136">
        <f>L54/(L55+L54)</f>
        <v>0.70000000000000007</v>
      </c>
      <c r="N54" s="137"/>
    </row>
    <row r="55" spans="1:14" ht="15" customHeight="1" x14ac:dyDescent="0.25">
      <c r="A55" s="138" t="s">
        <v>67</v>
      </c>
      <c r="B55" s="139">
        <f>SUM([3]M01!B39,[3]M02!B39,[3]M03!B39,[3]M04!B39,[3]M05!B39,[3]M06!B39,[3]M07!B39,[3]M08!B39,[3]M09!B39,[3]M10!B39,[3]M11!B39,[3]M12!B39)</f>
        <v>0</v>
      </c>
      <c r="C55" s="140">
        <f>SUM([3]M01!C39,[3]M02!C39,[3]M03!C39,[3]M04!C39,[3]M05!C39,[3]M06!C39,[3]M07!C39,[3]M08!C39,[3]M09!C39,[3]M10!C39,[3]M11!C39,[3]M12!C39)</f>
        <v>0</v>
      </c>
      <c r="D55" s="140">
        <f>SUM([3]M01!D39,[3]M02!D39,[3]M03!D39,[3]M04!D39,[3]M05!D39,[3]M06!D39,[3]M07!D39,[3]M08!D39,[3]M09!D39,[3]M10!D39,[3]M11!D39,[3]M12!D39)</f>
        <v>0</v>
      </c>
      <c r="E55" s="140">
        <f>SUM([3]M01!E39,[3]M02!E39,[3]M03!E39,[3]M04!E39,[3]M05!E39,[3]M06!E39,[3]M07!E39,[3]M08!E39,[3]M09!E39,[3]M10!E39,[3]M11!E39,[3]M12!E39)</f>
        <v>77.678842671036847</v>
      </c>
      <c r="F55" s="140">
        <f>SUM([3]M01!F39,[3]M02!F39,[3]M03!F39,[3]M04!F39,[3]M05!F39,[3]M06!F39,[3]M07!F39,[3]M08!F39,[3]M09!F39,[3]M10!F39,[3]M11!F39,[3]M12!F39)</f>
        <v>976.60893280610071</v>
      </c>
      <c r="G55" s="140">
        <f>SUM([3]M01!G39,[3]M02!G39,[3]M03!G39,[3]M04!G39,[3]M05!G39,[3]M06!G39,[3]M07!G39,[3]M08!G39,[3]M09!G39,[3]M10!G39,[3]M11!G39,[3]M12!G39)</f>
        <v>556.47623649053457</v>
      </c>
      <c r="H55" s="140">
        <f>SUM([3]M01!H39,[3]M02!H39,[3]M03!H39,[3]M04!H39,[3]M05!H39,[3]M06!H39,[3]M07!H39,[3]M08!H39,[3]M09!H39,[3]M10!H39,[3]M11!H39,[3]M12!H39)</f>
        <v>6094.853371038841</v>
      </c>
      <c r="I55" s="140">
        <f>SUM([3]M01!I39,[3]M02!I39,[3]M03!I39,[3]M04!I39,[3]M05!I39,[3]M06!I39,[3]M07!I39,[3]M08!I39,[3]M09!I39,[3]M10!I39,[3]M11!I39,[3]M12!I39)</f>
        <v>167.20278691686761</v>
      </c>
      <c r="J55" s="140">
        <f>SUM([3]M01!J39,[3]M02!J39,[3]M03!J39,[3]M04!J39,[3]M05!J39,[3]M06!J39,[3]M07!J39,[3]M08!J39,[3]M09!J39,[3]M10!J39,[3]M11!J39,[3]M12!J39)</f>
        <v>279.06204752656197</v>
      </c>
      <c r="K55" s="141">
        <f>SUM([3]M01!K39,[3]M02!K39,[3]M03!K39,[3]M04!K39,[3]M05!K39,[3]M06!K39,[3]M07!K39,[3]M08!K39,[3]M09!K39,[3]M10!K39,[3]M11!K39,[3]M12!K39)</f>
        <v>4.3688173283179497</v>
      </c>
      <c r="L55" s="142">
        <f>SUM(B55:K55)</f>
        <v>8156.2510347782609</v>
      </c>
      <c r="M55" s="143">
        <f>L55/(L54+L55)</f>
        <v>0.3</v>
      </c>
      <c r="N55" s="15"/>
    </row>
    <row r="56" spans="1:14" ht="20.25" customHeight="1" x14ac:dyDescent="0.25">
      <c r="A56" s="122" t="s">
        <v>78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9">
        <f>L57+L58</f>
        <v>24032.648321364293</v>
      </c>
      <c r="M56" s="124">
        <f>L56/$M$51</f>
        <v>0.46920298716341746</v>
      </c>
      <c r="N56" s="130"/>
    </row>
    <row r="57" spans="1:14" ht="15" customHeight="1" x14ac:dyDescent="0.25">
      <c r="A57" s="131" t="s">
        <v>1</v>
      </c>
      <c r="B57" s="132">
        <f>SUM([3]M01!B41,[3]M02!B41,[3]M03!B41,[3]M04!B41,[3]M05!B41,[3]M06!B41,[3]M07!B41,[3]M08!B41,[3]M09!B41,[3]M10!B41,[3]M11!B41,[3]M12!B41)</f>
        <v>1053.0697307543705</v>
      </c>
      <c r="C57" s="133">
        <f>SUM([3]M01!C41,[3]M02!C41,[3]M03!C41,[3]M04!C41,[3]M05!C41,[3]M06!C41,[3]M07!C41,[3]M08!C41,[3]M09!C41,[3]M10!C41,[3]M11!C41,[3]M12!C41)</f>
        <v>2791.231647115329</v>
      </c>
      <c r="D57" s="133">
        <f>SUM([3]M01!D41,[3]M02!D41,[3]M03!D41,[3]M04!D41,[3]M05!D41,[3]M06!D41,[3]M07!D41,[3]M08!D41,[3]M09!D41,[3]M10!D41,[3]M11!D41,[3]M12!D41)</f>
        <v>805.86563378132587</v>
      </c>
      <c r="E57" s="133">
        <f>SUM([3]M01!E41,[3]M02!E41,[3]M03!E41,[3]M04!E41,[3]M05!E41,[3]M06!E41,[3]M07!E41,[3]M08!E41,[3]M09!E41,[3]M10!E41,[3]M11!E41,[3]M12!E41)</f>
        <v>1559.3113351791178</v>
      </c>
      <c r="F57" s="133">
        <f>SUM([3]M01!F41,[3]M02!F41,[3]M03!F41,[3]M04!F41,[3]M05!F41,[3]M06!F41,[3]M07!F41,[3]M08!F41,[3]M09!F41,[3]M10!F41,[3]M11!F41,[3]M12!F41)</f>
        <v>84.339000122023251</v>
      </c>
      <c r="G57" s="133">
        <f>SUM([3]M01!G41,[3]M02!G41,[3]M03!G41,[3]M04!G41,[3]M05!G41,[3]M06!G41,[3]M07!G41,[3]M08!G41,[3]M09!G41,[3]M10!G41,[3]M11!G41,[3]M12!G41)</f>
        <v>762.94357033461051</v>
      </c>
      <c r="H57" s="133">
        <f>SUM([3]M01!H41,[3]M02!H41,[3]M03!H41,[3]M04!H41,[3]M05!H41,[3]M06!H41,[3]M07!H41,[3]M08!H41,[3]M09!H41,[3]M10!H41,[3]M11!H41,[3]M12!H41)</f>
        <v>2994.5794640249214</v>
      </c>
      <c r="I57" s="133">
        <f>SUM([3]M01!I41,[3]M02!I41,[3]M03!I41,[3]M04!I41,[3]M05!I41,[3]M06!I41,[3]M07!I41,[3]M08!I41,[3]M09!I41,[3]M10!I41,[3]M11!I41,[3]M12!I41)</f>
        <v>1349.424001952372</v>
      </c>
      <c r="J57" s="133">
        <f>SUM([3]M01!J41,[3]M02!J41,[3]M03!J41,[3]M04!J41,[3]M05!J41,[3]M06!J41,[3]M07!J41,[3]M08!J41,[3]M09!J41,[3]M10!J41,[3]M11!J41,[3]M12!J41)</f>
        <v>4113.3038625665895</v>
      </c>
      <c r="K57" s="134">
        <f>SUM([3]M01!K41,[3]M02!K41,[3]M03!K41,[3]M04!K41,[3]M05!K41,[3]M06!K41,[3]M07!K41,[3]M08!K41,[3]M09!K41,[3]M10!K41,[3]M11!K41,[3]M12!K41)</f>
        <v>1308.7855791243444</v>
      </c>
      <c r="L57" s="135">
        <f>SUM(B57:K57)</f>
        <v>16822.853824955004</v>
      </c>
      <c r="M57" s="136">
        <f>L57/(L58+L57)</f>
        <v>0.7</v>
      </c>
      <c r="N57" s="137"/>
    </row>
    <row r="58" spans="1:14" ht="15" customHeight="1" x14ac:dyDescent="0.25">
      <c r="A58" s="138" t="s">
        <v>67</v>
      </c>
      <c r="B58" s="139">
        <f>SUM([3]M01!B42,[3]M02!B42,[3]M03!B42,[3]M04!B42,[3]M05!B42,[3]M06!B42,[3]M07!B42,[3]M08!B42,[3]M09!B42,[3]M10!B42,[3]M11!B42,[3]M12!B42)</f>
        <v>138.26511335938156</v>
      </c>
      <c r="C58" s="140">
        <f>SUM([3]M01!C42,[3]M02!C42,[3]M03!C42,[3]M04!C42,[3]M05!C42,[3]M06!C42,[3]M07!C42,[3]M08!C42,[3]M09!C42,[3]M10!C42,[3]M11!C42,[3]M12!C42)</f>
        <v>0</v>
      </c>
      <c r="D58" s="140">
        <f>SUM([3]M01!D42,[3]M02!D42,[3]M03!D42,[3]M04!D42,[3]M05!D42,[3]M06!D42,[3]M07!D42,[3]M08!D42,[3]M09!D42,[3]M10!D42,[3]M11!D42,[3]M12!D42)</f>
        <v>0.39330650296177827</v>
      </c>
      <c r="E58" s="140">
        <f>SUM([3]M01!E42,[3]M02!E42,[3]M03!E42,[3]M04!E42,[3]M05!E42,[3]M06!E42,[3]M07!E42,[3]M08!E42,[3]M09!E42,[3]M10!E42,[3]M11!E42,[3]M12!E42)</f>
        <v>393.8428300112717</v>
      </c>
      <c r="F58" s="140">
        <f>SUM([3]M01!F42,[3]M02!F42,[3]M03!F42,[3]M04!F42,[3]M05!F42,[3]M06!F42,[3]M07!F42,[3]M08!F42,[3]M09!F42,[3]M10!F42,[3]M11!F42,[3]M12!F42)</f>
        <v>830.51972480511006</v>
      </c>
      <c r="G58" s="140">
        <f>SUM([3]M01!G42,[3]M02!G42,[3]M03!G42,[3]M04!G42,[3]M05!G42,[3]M06!G42,[3]M07!G42,[3]M08!G42,[3]M09!G42,[3]M10!G42,[3]M11!G42,[3]M12!G42)</f>
        <v>592.25523169211681</v>
      </c>
      <c r="H58" s="140">
        <f>SUM([3]M01!H42,[3]M02!H42,[3]M03!H42,[3]M04!H42,[3]M05!H42,[3]M06!H42,[3]M07!H42,[3]M08!H42,[3]M09!H42,[3]M10!H42,[3]M11!H42,[3]M12!H42)</f>
        <v>4442.8748886170852</v>
      </c>
      <c r="I58" s="140">
        <f>SUM([3]M01!I42,[3]M02!I42,[3]M03!I42,[3]M04!I42,[3]M05!I42,[3]M06!I42,[3]M07!I42,[3]M08!I42,[3]M09!I42,[3]M10!I42,[3]M11!I42,[3]M12!I42)</f>
        <v>82.844651578403685</v>
      </c>
      <c r="J58" s="140">
        <f>SUM([3]M01!J42,[3]M02!J42,[3]M03!J42,[3]M04!J42,[3]M05!J42,[3]M06!J42,[3]M07!J42,[3]M08!J42,[3]M09!J42,[3]M10!J42,[3]M11!J42,[3]M12!J42)</f>
        <v>405.60806981827488</v>
      </c>
      <c r="K58" s="141">
        <f>SUM([3]M01!K42,[3]M02!K42,[3]M03!K42,[3]M04!K42,[3]M05!K42,[3]M06!K42,[3]M07!K42,[3]M08!K42,[3]M09!K42,[3]M10!K42,[3]M11!K42,[3]M12!K42)</f>
        <v>323.1906800246831</v>
      </c>
      <c r="L58" s="142">
        <f>SUM(B58:K58)</f>
        <v>7209.7944964092885</v>
      </c>
      <c r="M58" s="143">
        <f>L58/(L57+L58)</f>
        <v>0.30000000000000004</v>
      </c>
      <c r="N58" s="74"/>
    </row>
    <row r="59" spans="1:14" ht="20.25" customHeight="1" x14ac:dyDescent="0.25">
      <c r="A59" s="122" t="s">
        <v>79</v>
      </c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9">
        <f>L60+L61</f>
        <v>55642.054105485891</v>
      </c>
      <c r="M59" s="124">
        <f>IFERROR(L59/B7,0)</f>
        <v>1.0000000000000002</v>
      </c>
      <c r="N59" s="74"/>
    </row>
    <row r="60" spans="1:14" ht="15" customHeight="1" x14ac:dyDescent="0.25">
      <c r="A60" s="131" t="s">
        <v>80</v>
      </c>
      <c r="B60" s="132">
        <f>SUM([3]M01!B44,[3]M02!B44,[3]M03!B44,[3]M04!B44,[3]M05!B44,[3]M06!B44,[3]M07!B44,[3]M08!B44,[3]M09!B44,[3]M10!B44,[3]M11!B44,[3]M12!B44)</f>
        <v>0</v>
      </c>
      <c r="C60" s="133">
        <f>SUM([3]M01!C44,[3]M02!C44,[3]M03!C44,[3]M04!C44,[3]M05!C44,[3]M06!C44,[3]M07!C44,[3]M08!C44,[3]M09!C44,[3]M10!C44,[3]M11!C44,[3]M12!C44)</f>
        <v>0</v>
      </c>
      <c r="D60" s="133">
        <f>SUM([3]M01!D44,[3]M02!D44,[3]M03!D44,[3]M04!D44,[3]M05!D44,[3]M06!D44,[3]M07!D44,[3]M08!D44,[3]M09!D44,[3]M10!D44,[3]M11!D44,[3]M12!D44)</f>
        <v>0</v>
      </c>
      <c r="E60" s="133">
        <f>SUM([3]M01!E44,[3]M02!E44,[3]M03!E44,[3]M04!E44,[3]M05!E44,[3]M06!E44,[3]M07!E44,[3]M08!E44,[3]M09!E44,[3]M10!E44,[3]M11!E44,[3]M12!E44)</f>
        <v>0</v>
      </c>
      <c r="F60" s="133">
        <f>SUM([3]M01!F44,[3]M02!F44,[3]M03!F44,[3]M04!F44,[3]M05!F44,[3]M06!F44,[3]M07!F44,[3]M08!F44,[3]M09!F44,[3]M10!F44,[3]M11!F44,[3]M12!F44)</f>
        <v>1185.6048616903279</v>
      </c>
      <c r="G60" s="133">
        <f>SUM([3]M01!G44,[3]M02!G44,[3]M03!G44,[3]M04!G44,[3]M05!G44,[3]M06!G44,[3]M07!G44,[3]M08!G44,[3]M09!G44,[3]M10!G44,[3]M11!G44,[3]M12!G44)</f>
        <v>1818.5734269763348</v>
      </c>
      <c r="H60" s="133">
        <f>SUM([3]M01!H44,[3]M02!H44,[3]M03!H44,[3]M04!H44,[3]M05!H44,[3]M06!H44,[3]M07!H44,[3]M08!H44,[3]M09!H44,[3]M10!H44,[3]M11!H44,[3]M12!H44)</f>
        <v>14389.512174103824</v>
      </c>
      <c r="I60" s="133">
        <f>SUM([3]M01!I44,[3]M02!I44,[3]M03!I44,[3]M04!I44,[3]M05!I44,[3]M06!I44,[3]M07!I44,[3]M08!I44,[3]M09!I44,[3]M10!I44,[3]M11!I44,[3]M12!I44)</f>
        <v>47.074770644881042</v>
      </c>
      <c r="J60" s="133">
        <f>SUM([3]M01!J44,[3]M02!J44,[3]M03!J44,[3]M04!J44,[3]M05!J44,[3]M06!J44,[3]M07!J44,[3]M08!J44,[3]M09!J44,[3]M10!J44,[3]M11!J44,[3]M12!J44)</f>
        <v>374.75931179132658</v>
      </c>
      <c r="K60" s="134">
        <f>SUM([3]M01!K44,[3]M02!K44,[3]M03!K44,[3]M04!K44,[3]M05!K44,[3]M06!K44,[3]M07!K44,[3]M08!K44,[3]M09!K44,[3]M10!K44,[3]M11!K44,[3]M12!K44)</f>
        <v>0</v>
      </c>
      <c r="L60" s="135">
        <f>SUM(B60:K60)</f>
        <v>17815.524545206696</v>
      </c>
      <c r="M60" s="136">
        <f>L60/(L61+L60)</f>
        <v>0.32018092846522389</v>
      </c>
      <c r="N60" s="74"/>
    </row>
    <row r="61" spans="1:14" ht="15" customHeight="1" x14ac:dyDescent="0.25">
      <c r="A61" s="138" t="s">
        <v>81</v>
      </c>
      <c r="B61" s="139">
        <f>SUM([3]M01!B45,[3]M02!B45,[3]M03!B45,[3]M04!B45,[3]M05!B45,[3]M06!B45,[3]M07!B45,[3]M08!B45,[3]M09!B45,[3]M10!B45,[3]M11!B45,[3]M12!B45)</f>
        <v>725.41449000366822</v>
      </c>
      <c r="C61" s="140">
        <f>SUM([3]M01!C45,[3]M02!C45,[3]M03!C45,[3]M04!C45,[3]M05!C45,[3]M06!C45,[3]M07!C45,[3]M08!C45,[3]M09!C45,[3]M10!C45,[3]M11!C45,[3]M12!C45)</f>
        <v>0</v>
      </c>
      <c r="D61" s="140">
        <f>SUM([3]M01!D45,[3]M02!D45,[3]M03!D45,[3]M04!D45,[3]M05!D45,[3]M06!D45,[3]M07!D45,[3]M08!D45,[3]M09!D45,[3]M10!D45,[3]M11!D45,[3]M12!D45)</f>
        <v>2.063501264556594</v>
      </c>
      <c r="E61" s="140">
        <f>SUM([3]M01!E45,[3]M02!E45,[3]M03!E45,[3]M04!E45,[3]M05!E45,[3]M06!E45,[3]M07!E45,[3]M08!E45,[3]M09!E45,[3]M10!E45,[3]M11!E45,[3]M12!E45)</f>
        <v>2066.3151299173528</v>
      </c>
      <c r="F61" s="140">
        <f>SUM([3]M01!F45,[3]M02!F45,[3]M03!F45,[3]M04!F45,[3]M05!F45,[3]M06!F45,[3]M07!F45,[3]M08!F45,[3]M09!F45,[3]M10!F45,[3]M11!F45,[3]M12!F45)</f>
        <v>4357.3612169364133</v>
      </c>
      <c r="G61" s="140">
        <f>SUM([3]M01!G45,[3]M02!G45,[3]M03!G45,[3]M04!G45,[3]M05!G45,[3]M06!G45,[3]M07!G45,[3]M08!G45,[3]M09!G45,[3]M10!G45,[3]M11!G45,[3]M12!G45)</f>
        <v>3107.2952273451419</v>
      </c>
      <c r="H61" s="140">
        <f>SUM([3]M01!H45,[3]M02!H45,[3]M03!H45,[3]M04!H45,[3]M05!H45,[3]M06!H45,[3]M07!H45,[3]M08!H45,[3]M09!H45,[3]M10!H45,[3]M11!H45,[3]M12!H45)</f>
        <v>23309.754305839768</v>
      </c>
      <c r="I61" s="140">
        <f>SUM([3]M01!I45,[3]M02!I45,[3]M03!I45,[3]M04!I45,[3]M05!I45,[3]M06!I45,[3]M07!I45,[3]M08!I45,[3]M09!I45,[3]M10!I45,[3]M11!I45,[3]M12!I45)</f>
        <v>434.64840272523895</v>
      </c>
      <c r="J61" s="140">
        <f>SUM([3]M01!J45,[3]M02!J45,[3]M03!J45,[3]M04!J45,[3]M05!J45,[3]M06!J45,[3]M07!J45,[3]M08!J45,[3]M09!J45,[3]M10!J45,[3]M11!J45,[3]M12!J45)</f>
        <v>2128.042019853679</v>
      </c>
      <c r="K61" s="141">
        <f>SUM([3]M01!K45,[3]M02!K45,[3]M03!K45,[3]M04!K45,[3]M05!K45,[3]M06!K45,[3]M07!K45,[3]M08!K45,[3]M09!K45,[3]M10!K45,[3]M11!K45,[3]M12!K45)</f>
        <v>1695.6352663933687</v>
      </c>
      <c r="L61" s="142">
        <f>SUM(B61:K61)</f>
        <v>37826.529560279196</v>
      </c>
      <c r="M61" s="143">
        <f>L61/(L60+L61)</f>
        <v>0.67981907153477605</v>
      </c>
      <c r="N61" s="74"/>
    </row>
    <row r="62" spans="1:14" ht="20.25" hidden="1" customHeight="1" x14ac:dyDescent="0.25">
      <c r="A62" s="122" t="s">
        <v>82</v>
      </c>
      <c r="B62" s="144"/>
      <c r="C62" s="144"/>
      <c r="D62" s="144"/>
      <c r="E62" s="144"/>
      <c r="F62" s="144"/>
      <c r="G62" s="145">
        <f>SUM([3]M01!G46,[3]M02!G46,[3]M03!G46,[3]M04!G46,[3]M05!G46,[3]M06!G46,[3]M07!G46,[3]M08!G46,[3]M09!G46,[3]M10!G46,[3]M11!G46,[3]M12!G46)</f>
        <v>0</v>
      </c>
      <c r="H62" s="146">
        <f>G62/L51</f>
        <v>0</v>
      </c>
      <c r="I62" s="144"/>
      <c r="J62" s="144"/>
      <c r="K62" s="144"/>
      <c r="L62" s="121"/>
      <c r="N62" s="74"/>
    </row>
    <row r="63" spans="1:14" ht="15" customHeight="1" x14ac:dyDescent="0.25">
      <c r="A63" s="144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21"/>
      <c r="N63" s="74"/>
    </row>
    <row r="64" spans="1:14" ht="20.25" customHeight="1" x14ac:dyDescent="0.25">
      <c r="A64" s="147" t="s">
        <v>83</v>
      </c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29">
        <f>L65+L66</f>
        <v>106862.20587611105</v>
      </c>
      <c r="M64" s="149">
        <f>L64/(B3+B7)</f>
        <v>1</v>
      </c>
      <c r="N64" s="150"/>
    </row>
    <row r="65" spans="1:14" ht="15" customHeight="1" x14ac:dyDescent="0.25">
      <c r="A65" s="151" t="s">
        <v>1</v>
      </c>
      <c r="B65" s="152">
        <f>B54+B57</f>
        <v>3397.0980079951014</v>
      </c>
      <c r="C65" s="153">
        <f t="shared" ref="C65:K65" si="2">C54+C57</f>
        <v>6106.5087403599691</v>
      </c>
      <c r="D65" s="153">
        <f t="shared" si="2"/>
        <v>3310.4055521707487</v>
      </c>
      <c r="E65" s="153">
        <f t="shared" si="2"/>
        <v>4986.8967678775834</v>
      </c>
      <c r="F65" s="153">
        <f t="shared" si="2"/>
        <v>1482.5928200161629</v>
      </c>
      <c r="G65" s="153">
        <f t="shared" si="2"/>
        <v>764.49259339173841</v>
      </c>
      <c r="H65" s="153">
        <f t="shared" si="2"/>
        <v>2997.1317495256899</v>
      </c>
      <c r="I65" s="153">
        <f t="shared" si="2"/>
        <v>2302.0380030910364</v>
      </c>
      <c r="J65" s="153">
        <f t="shared" si="2"/>
        <v>4271.3219970497103</v>
      </c>
      <c r="K65" s="154">
        <f t="shared" si="2"/>
        <v>6235.6200079598721</v>
      </c>
      <c r="L65" s="135">
        <f>SUM(B65:K65)</f>
        <v>35854.106239437606</v>
      </c>
      <c r="M65" s="136">
        <f>L65/(L66+L65)</f>
        <v>0.33551718257626534</v>
      </c>
      <c r="N65" s="150"/>
    </row>
    <row r="66" spans="1:14" ht="15" customHeight="1" x14ac:dyDescent="0.25">
      <c r="A66" s="155" t="s">
        <v>67</v>
      </c>
      <c r="B66" s="156">
        <f>B55+B58+B60+B61</f>
        <v>863.67960336304975</v>
      </c>
      <c r="C66" s="157">
        <f t="shared" ref="C66:K66" si="3">C55+C58+C60+C61</f>
        <v>0</v>
      </c>
      <c r="D66" s="157">
        <f t="shared" si="3"/>
        <v>2.4568077675183724</v>
      </c>
      <c r="E66" s="157">
        <f t="shared" si="3"/>
        <v>2537.8368025996615</v>
      </c>
      <c r="F66" s="157">
        <f t="shared" si="3"/>
        <v>7350.094736237952</v>
      </c>
      <c r="G66" s="157">
        <f t="shared" si="3"/>
        <v>6074.6001225041282</v>
      </c>
      <c r="H66" s="157">
        <f t="shared" si="3"/>
        <v>48236.994739599519</v>
      </c>
      <c r="I66" s="157">
        <f t="shared" si="3"/>
        <v>731.77061186539129</v>
      </c>
      <c r="J66" s="157">
        <f t="shared" si="3"/>
        <v>3187.4714489898424</v>
      </c>
      <c r="K66" s="158">
        <f t="shared" si="3"/>
        <v>2023.1947637463697</v>
      </c>
      <c r="L66" s="142">
        <f>SUM(B66:K66)</f>
        <v>71008.099636673447</v>
      </c>
      <c r="M66" s="143">
        <f>L66/(L65+L66)</f>
        <v>0.66448281742373472</v>
      </c>
      <c r="N66" s="150"/>
    </row>
    <row r="67" spans="1:14" ht="15" customHeight="1" x14ac:dyDescent="0.25">
      <c r="B67" s="146">
        <f>B65/$L$64</f>
        <v>3.1789517913690377E-2</v>
      </c>
      <c r="C67" s="146">
        <f t="shared" ref="C67:K67" si="4">C65/$L$64</f>
        <v>5.7143764629371867E-2</v>
      </c>
      <c r="D67" s="146">
        <f t="shared" si="4"/>
        <v>3.097826331611209E-2</v>
      </c>
      <c r="E67" s="146">
        <f t="shared" si="4"/>
        <v>4.6666608900615997E-2</v>
      </c>
      <c r="F67" s="146">
        <f t="shared" si="4"/>
        <v>1.3873874377391971E-2</v>
      </c>
      <c r="G67" s="146">
        <f t="shared" si="4"/>
        <v>7.1540034863031027E-3</v>
      </c>
      <c r="H67" s="146">
        <f t="shared" si="4"/>
        <v>2.8046695508048614E-2</v>
      </c>
      <c r="I67" s="146">
        <f t="shared" si="4"/>
        <v>2.1542115701409594E-2</v>
      </c>
      <c r="J67" s="146">
        <f t="shared" si="4"/>
        <v>3.9970370834395814E-2</v>
      </c>
      <c r="K67" s="146">
        <f t="shared" si="4"/>
        <v>5.8351967908925967E-2</v>
      </c>
      <c r="N67" s="74"/>
    </row>
    <row r="68" spans="1:14" ht="15" customHeight="1" x14ac:dyDescent="0.25">
      <c r="B68" s="146">
        <f t="shared" ref="B68:K68" si="5">B66/$L$64</f>
        <v>8.0821801897327725E-3</v>
      </c>
      <c r="C68" s="146">
        <f t="shared" si="5"/>
        <v>0</v>
      </c>
      <c r="D68" s="146">
        <f t="shared" si="5"/>
        <v>2.2990427227065033E-5</v>
      </c>
      <c r="E68" s="146">
        <f t="shared" si="5"/>
        <v>2.3748684408984231E-2</v>
      </c>
      <c r="F68" s="146">
        <f t="shared" si="5"/>
        <v>6.8781050100717223E-2</v>
      </c>
      <c r="G68" s="146">
        <f t="shared" si="5"/>
        <v>5.6845168717054334E-2</v>
      </c>
      <c r="H68" s="146">
        <f t="shared" si="5"/>
        <v>0.45139433857019839</v>
      </c>
      <c r="I68" s="146">
        <f t="shared" si="5"/>
        <v>6.8477962425158769E-3</v>
      </c>
      <c r="J68" s="146">
        <f t="shared" si="5"/>
        <v>2.9827864986103556E-2</v>
      </c>
      <c r="K68" s="146">
        <f t="shared" si="5"/>
        <v>1.8932743781201068E-2</v>
      </c>
      <c r="N68" s="74"/>
    </row>
    <row r="69" spans="1:14" ht="15" customHeight="1" x14ac:dyDescent="0.25"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60"/>
      <c r="M69" s="161"/>
    </row>
    <row r="70" spans="1:14" ht="15" customHeight="1" x14ac:dyDescent="0.25">
      <c r="B70" s="159"/>
      <c r="C70" s="159"/>
      <c r="D70" s="159"/>
      <c r="E70" s="159"/>
      <c r="F70" s="159"/>
      <c r="G70" s="159"/>
      <c r="H70" s="159"/>
      <c r="I70" s="159"/>
      <c r="J70" s="159"/>
      <c r="K70" s="159"/>
    </row>
    <row r="71" spans="1:14" ht="15" customHeight="1" x14ac:dyDescent="0.25"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60"/>
    </row>
    <row r="72" spans="1:14" ht="15" customHeight="1" x14ac:dyDescent="0.25"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60"/>
    </row>
  </sheetData>
  <sheetProtection algorithmName="SHA-512" hashValue="I7auCJBMAEVSta81KnJw3x3SHc8oOwDx77irY+f2BM42pPpT+uIzbwoGgEuXjCuFTD8fsIb+8nOkvaUKwSsa7g==" saltValue="qV67kTjnTHZy1GH9ew0hwQ==" spinCount="100000" sheet="1" objects="1" scenarios="1"/>
  <conditionalFormatting sqref="B19:L20 B38:K38">
    <cfRule type="cellIs" dxfId="69" priority="17" operator="equal">
      <formula>0</formula>
    </cfRule>
  </conditionalFormatting>
  <conditionalFormatting sqref="B25:K27">
    <cfRule type="cellIs" dxfId="68" priority="16" operator="equal">
      <formula>0</formula>
    </cfRule>
  </conditionalFormatting>
  <conditionalFormatting sqref="B29:K30">
    <cfRule type="cellIs" dxfId="67" priority="15" operator="equal">
      <formula>0</formula>
    </cfRule>
  </conditionalFormatting>
  <conditionalFormatting sqref="B54:K55">
    <cfRule type="cellIs" dxfId="66" priority="14" operator="equal">
      <formula>0</formula>
    </cfRule>
  </conditionalFormatting>
  <conditionalFormatting sqref="L25:L27">
    <cfRule type="cellIs" dxfId="65" priority="13" operator="equal">
      <formula>0</formula>
    </cfRule>
  </conditionalFormatting>
  <conditionalFormatting sqref="B57:K58">
    <cfRule type="cellIs" dxfId="64" priority="12" operator="equal">
      <formula>0</formula>
    </cfRule>
  </conditionalFormatting>
  <conditionalFormatting sqref="B60:K61">
    <cfRule type="cellIs" dxfId="63" priority="11" operator="equal">
      <formula>0</formula>
    </cfRule>
  </conditionalFormatting>
  <conditionalFormatting sqref="B22:L23">
    <cfRule type="cellIs" dxfId="62" priority="10" operator="equal">
      <formula>0</formula>
    </cfRule>
  </conditionalFormatting>
  <conditionalFormatting sqref="N12:N13">
    <cfRule type="cellIs" dxfId="61" priority="9" stopIfTrue="1" operator="notEqual">
      <formula>8760</formula>
    </cfRule>
  </conditionalFormatting>
  <conditionalFormatting sqref="N14">
    <cfRule type="cellIs" dxfId="60" priority="8" stopIfTrue="1" operator="notEqual">
      <formula>1</formula>
    </cfRule>
  </conditionalFormatting>
  <conditionalFormatting sqref="L54:L55">
    <cfRule type="cellIs" dxfId="59" priority="6" operator="equal">
      <formula>0</formula>
    </cfRule>
  </conditionalFormatting>
  <conditionalFormatting sqref="M51">
    <cfRule type="cellIs" dxfId="58" priority="7" stopIfTrue="1" operator="notEqual">
      <formula>$L$51</formula>
    </cfRule>
  </conditionalFormatting>
  <conditionalFormatting sqref="L57:L58">
    <cfRule type="cellIs" dxfId="57" priority="5" operator="equal">
      <formula>0</formula>
    </cfRule>
  </conditionalFormatting>
  <conditionalFormatting sqref="L60:L61">
    <cfRule type="cellIs" dxfId="56" priority="4" operator="equal">
      <formula>0</formula>
    </cfRule>
  </conditionalFormatting>
  <conditionalFormatting sqref="B65:K66">
    <cfRule type="cellIs" dxfId="55" priority="3" operator="equal">
      <formula>0</formula>
    </cfRule>
  </conditionalFormatting>
  <conditionalFormatting sqref="L65:L66">
    <cfRule type="cellIs" dxfId="54" priority="2" operator="equal">
      <formula>0</formula>
    </cfRule>
  </conditionalFormatting>
  <conditionalFormatting sqref="L51">
    <cfRule type="cellIs" dxfId="53" priority="1" stopIfTrue="1" operator="notEqual">
      <formula>$M$51</formula>
    </cfRule>
  </conditionalFormatting>
  <printOptions horizontalCentered="1"/>
  <pageMargins left="0.39370078740157483" right="0.39370078740157483" top="0.98425196850393704" bottom="0.39370078740157483" header="0.59055118110236227" footer="0.31496062992125984"/>
  <pageSetup paperSize="9" scale="76" orientation="portrait" r:id="rId1"/>
  <headerFooter>
    <oddHeader>&amp;C&amp;Z&amp;F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zoomScaleNormal="100" workbookViewId="0">
      <selection activeCell="C19" sqref="C19"/>
    </sheetView>
  </sheetViews>
  <sheetFormatPr baseColWidth="10" defaultColWidth="10.7109375" defaultRowHeight="15" customHeight="1" x14ac:dyDescent="0.25"/>
  <cols>
    <col min="1" max="1" width="12.7109375" style="4" customWidth="1"/>
    <col min="2" max="256" width="10.7109375" style="4"/>
    <col min="257" max="257" width="12.7109375" style="4" customWidth="1"/>
    <col min="258" max="512" width="10.7109375" style="4"/>
    <col min="513" max="513" width="12.7109375" style="4" customWidth="1"/>
    <col min="514" max="768" width="10.7109375" style="4"/>
    <col min="769" max="769" width="12.7109375" style="4" customWidth="1"/>
    <col min="770" max="1024" width="10.7109375" style="4"/>
    <col min="1025" max="1025" width="12.7109375" style="4" customWidth="1"/>
    <col min="1026" max="1280" width="10.7109375" style="4"/>
    <col min="1281" max="1281" width="12.7109375" style="4" customWidth="1"/>
    <col min="1282" max="1536" width="10.7109375" style="4"/>
    <col min="1537" max="1537" width="12.7109375" style="4" customWidth="1"/>
    <col min="1538" max="1792" width="10.7109375" style="4"/>
    <col min="1793" max="1793" width="12.7109375" style="4" customWidth="1"/>
    <col min="1794" max="2048" width="10.7109375" style="4"/>
    <col min="2049" max="2049" width="12.7109375" style="4" customWidth="1"/>
    <col min="2050" max="2304" width="10.7109375" style="4"/>
    <col min="2305" max="2305" width="12.7109375" style="4" customWidth="1"/>
    <col min="2306" max="2560" width="10.7109375" style="4"/>
    <col min="2561" max="2561" width="12.7109375" style="4" customWidth="1"/>
    <col min="2562" max="2816" width="10.7109375" style="4"/>
    <col min="2817" max="2817" width="12.7109375" style="4" customWidth="1"/>
    <col min="2818" max="3072" width="10.7109375" style="4"/>
    <col min="3073" max="3073" width="12.7109375" style="4" customWidth="1"/>
    <col min="3074" max="3328" width="10.7109375" style="4"/>
    <col min="3329" max="3329" width="12.7109375" style="4" customWidth="1"/>
    <col min="3330" max="3584" width="10.7109375" style="4"/>
    <col min="3585" max="3585" width="12.7109375" style="4" customWidth="1"/>
    <col min="3586" max="3840" width="10.7109375" style="4"/>
    <col min="3841" max="3841" width="12.7109375" style="4" customWidth="1"/>
    <col min="3842" max="4096" width="10.7109375" style="4"/>
    <col min="4097" max="4097" width="12.7109375" style="4" customWidth="1"/>
    <col min="4098" max="4352" width="10.7109375" style="4"/>
    <col min="4353" max="4353" width="12.7109375" style="4" customWidth="1"/>
    <col min="4354" max="4608" width="10.7109375" style="4"/>
    <col min="4609" max="4609" width="12.7109375" style="4" customWidth="1"/>
    <col min="4610" max="4864" width="10.7109375" style="4"/>
    <col min="4865" max="4865" width="12.7109375" style="4" customWidth="1"/>
    <col min="4866" max="5120" width="10.7109375" style="4"/>
    <col min="5121" max="5121" width="12.7109375" style="4" customWidth="1"/>
    <col min="5122" max="5376" width="10.7109375" style="4"/>
    <col min="5377" max="5377" width="12.7109375" style="4" customWidth="1"/>
    <col min="5378" max="5632" width="10.7109375" style="4"/>
    <col min="5633" max="5633" width="12.7109375" style="4" customWidth="1"/>
    <col min="5634" max="5888" width="10.7109375" style="4"/>
    <col min="5889" max="5889" width="12.7109375" style="4" customWidth="1"/>
    <col min="5890" max="6144" width="10.7109375" style="4"/>
    <col min="6145" max="6145" width="12.7109375" style="4" customWidth="1"/>
    <col min="6146" max="6400" width="10.7109375" style="4"/>
    <col min="6401" max="6401" width="12.7109375" style="4" customWidth="1"/>
    <col min="6402" max="6656" width="10.7109375" style="4"/>
    <col min="6657" max="6657" width="12.7109375" style="4" customWidth="1"/>
    <col min="6658" max="6912" width="10.7109375" style="4"/>
    <col min="6913" max="6913" width="12.7109375" style="4" customWidth="1"/>
    <col min="6914" max="7168" width="10.7109375" style="4"/>
    <col min="7169" max="7169" width="12.7109375" style="4" customWidth="1"/>
    <col min="7170" max="7424" width="10.7109375" style="4"/>
    <col min="7425" max="7425" width="12.7109375" style="4" customWidth="1"/>
    <col min="7426" max="7680" width="10.7109375" style="4"/>
    <col min="7681" max="7681" width="12.7109375" style="4" customWidth="1"/>
    <col min="7682" max="7936" width="10.7109375" style="4"/>
    <col min="7937" max="7937" width="12.7109375" style="4" customWidth="1"/>
    <col min="7938" max="8192" width="10.7109375" style="4"/>
    <col min="8193" max="8193" width="12.7109375" style="4" customWidth="1"/>
    <col min="8194" max="8448" width="10.7109375" style="4"/>
    <col min="8449" max="8449" width="12.7109375" style="4" customWidth="1"/>
    <col min="8450" max="8704" width="10.7109375" style="4"/>
    <col min="8705" max="8705" width="12.7109375" style="4" customWidth="1"/>
    <col min="8706" max="8960" width="10.7109375" style="4"/>
    <col min="8961" max="8961" width="12.7109375" style="4" customWidth="1"/>
    <col min="8962" max="9216" width="10.7109375" style="4"/>
    <col min="9217" max="9217" width="12.7109375" style="4" customWidth="1"/>
    <col min="9218" max="9472" width="10.7109375" style="4"/>
    <col min="9473" max="9473" width="12.7109375" style="4" customWidth="1"/>
    <col min="9474" max="9728" width="10.7109375" style="4"/>
    <col min="9729" max="9729" width="12.7109375" style="4" customWidth="1"/>
    <col min="9730" max="9984" width="10.7109375" style="4"/>
    <col min="9985" max="9985" width="12.7109375" style="4" customWidth="1"/>
    <col min="9986" max="10240" width="10.7109375" style="4"/>
    <col min="10241" max="10241" width="12.7109375" style="4" customWidth="1"/>
    <col min="10242" max="10496" width="10.7109375" style="4"/>
    <col min="10497" max="10497" width="12.7109375" style="4" customWidth="1"/>
    <col min="10498" max="10752" width="10.7109375" style="4"/>
    <col min="10753" max="10753" width="12.7109375" style="4" customWidth="1"/>
    <col min="10754" max="11008" width="10.7109375" style="4"/>
    <col min="11009" max="11009" width="12.7109375" style="4" customWidth="1"/>
    <col min="11010" max="11264" width="10.7109375" style="4"/>
    <col min="11265" max="11265" width="12.7109375" style="4" customWidth="1"/>
    <col min="11266" max="11520" width="10.7109375" style="4"/>
    <col min="11521" max="11521" width="12.7109375" style="4" customWidth="1"/>
    <col min="11522" max="11776" width="10.7109375" style="4"/>
    <col min="11777" max="11777" width="12.7109375" style="4" customWidth="1"/>
    <col min="11778" max="12032" width="10.7109375" style="4"/>
    <col min="12033" max="12033" width="12.7109375" style="4" customWidth="1"/>
    <col min="12034" max="12288" width="10.7109375" style="4"/>
    <col min="12289" max="12289" width="12.7109375" style="4" customWidth="1"/>
    <col min="12290" max="12544" width="10.7109375" style="4"/>
    <col min="12545" max="12545" width="12.7109375" style="4" customWidth="1"/>
    <col min="12546" max="12800" width="10.7109375" style="4"/>
    <col min="12801" max="12801" width="12.7109375" style="4" customWidth="1"/>
    <col min="12802" max="13056" width="10.7109375" style="4"/>
    <col min="13057" max="13057" width="12.7109375" style="4" customWidth="1"/>
    <col min="13058" max="13312" width="10.7109375" style="4"/>
    <col min="13313" max="13313" width="12.7109375" style="4" customWidth="1"/>
    <col min="13314" max="13568" width="10.7109375" style="4"/>
    <col min="13569" max="13569" width="12.7109375" style="4" customWidth="1"/>
    <col min="13570" max="13824" width="10.7109375" style="4"/>
    <col min="13825" max="13825" width="12.7109375" style="4" customWidth="1"/>
    <col min="13826" max="14080" width="10.7109375" style="4"/>
    <col min="14081" max="14081" width="12.7109375" style="4" customWidth="1"/>
    <col min="14082" max="14336" width="10.7109375" style="4"/>
    <col min="14337" max="14337" width="12.7109375" style="4" customWidth="1"/>
    <col min="14338" max="14592" width="10.7109375" style="4"/>
    <col min="14593" max="14593" width="12.7109375" style="4" customWidth="1"/>
    <col min="14594" max="14848" width="10.7109375" style="4"/>
    <col min="14849" max="14849" width="12.7109375" style="4" customWidth="1"/>
    <col min="14850" max="15104" width="10.7109375" style="4"/>
    <col min="15105" max="15105" width="12.7109375" style="4" customWidth="1"/>
    <col min="15106" max="15360" width="10.7109375" style="4"/>
    <col min="15361" max="15361" width="12.7109375" style="4" customWidth="1"/>
    <col min="15362" max="15616" width="10.7109375" style="4"/>
    <col min="15617" max="15617" width="12.7109375" style="4" customWidth="1"/>
    <col min="15618" max="15872" width="10.7109375" style="4"/>
    <col min="15873" max="15873" width="12.7109375" style="4" customWidth="1"/>
    <col min="15874" max="16128" width="10.7109375" style="4"/>
    <col min="16129" max="16129" width="12.7109375" style="4" customWidth="1"/>
    <col min="16130" max="16384" width="10.7109375" style="4"/>
  </cols>
  <sheetData>
    <row r="1" spans="1:14" ht="22.15" customHeight="1" x14ac:dyDescent="0.25">
      <c r="A1" s="2" t="s">
        <v>2</v>
      </c>
      <c r="B1" s="1">
        <f>[4]Input!B1</f>
        <v>2</v>
      </c>
      <c r="C1" s="1" t="str">
        <f>[4]Input!C1</f>
        <v>2018-2019</v>
      </c>
    </row>
    <row r="2" spans="1:14" ht="15" customHeight="1" x14ac:dyDescent="0.25">
      <c r="A2" s="5"/>
      <c r="B2" s="6" t="s">
        <v>13</v>
      </c>
      <c r="C2" s="7"/>
      <c r="D2" s="6" t="s">
        <v>3</v>
      </c>
      <c r="E2" s="8"/>
      <c r="F2" s="9" t="s">
        <v>14</v>
      </c>
      <c r="L2" s="3"/>
      <c r="M2" s="3"/>
      <c r="N2" s="3"/>
    </row>
    <row r="3" spans="1:14" ht="15" customHeight="1" x14ac:dyDescent="0.25">
      <c r="A3" s="10" t="s">
        <v>4</v>
      </c>
      <c r="B3" s="11">
        <f>[4]Input!B3</f>
        <v>51220.151770625169</v>
      </c>
      <c r="C3" s="12">
        <f>C4+C5</f>
        <v>1</v>
      </c>
      <c r="D3" s="13">
        <f>[4]Input!D3</f>
        <v>2349.39</v>
      </c>
      <c r="E3" s="12">
        <f>E4+E5</f>
        <v>1</v>
      </c>
      <c r="F3" s="14" t="s">
        <v>5</v>
      </c>
      <c r="H3" s="15" t="s">
        <v>6</v>
      </c>
      <c r="I3" s="16">
        <v>0.7</v>
      </c>
      <c r="J3" s="17">
        <f>I3*B3</f>
        <v>35854.106239437613</v>
      </c>
      <c r="K3" s="18" t="s">
        <v>15</v>
      </c>
      <c r="L3" s="19">
        <f>L54+L57</f>
        <v>35854.106239437613</v>
      </c>
      <c r="M3" s="20">
        <f>L3/(L4+L3)</f>
        <v>0.7</v>
      </c>
      <c r="N3" s="3"/>
    </row>
    <row r="4" spans="1:14" ht="15" customHeight="1" x14ac:dyDescent="0.25">
      <c r="A4" s="21" t="s">
        <v>7</v>
      </c>
      <c r="B4" s="22">
        <f>[4]Input!B4</f>
        <v>43806.034477544112</v>
      </c>
      <c r="C4" s="23">
        <f>B4/B3</f>
        <v>0.85524999366883825</v>
      </c>
      <c r="D4" s="24">
        <f>[4]Input!D4</f>
        <v>2079.9899999999998</v>
      </c>
      <c r="E4" s="23">
        <f>D4/D3</f>
        <v>0.88533193722625869</v>
      </c>
      <c r="F4" s="25">
        <f>[4]Input!F4</f>
        <v>21.060694752159442</v>
      </c>
      <c r="H4" s="15" t="s">
        <v>8</v>
      </c>
      <c r="I4" s="16">
        <v>0.3</v>
      </c>
      <c r="J4" s="17">
        <f>I4*B3</f>
        <v>15366.04553118755</v>
      </c>
      <c r="K4" s="18" t="s">
        <v>15</v>
      </c>
      <c r="L4" s="19">
        <f>L55+L58</f>
        <v>15366.045531187552</v>
      </c>
      <c r="M4" s="20">
        <f>L4/(L3+L4)</f>
        <v>0.30000000000000004</v>
      </c>
      <c r="N4" s="3"/>
    </row>
    <row r="5" spans="1:14" ht="15" customHeight="1" x14ac:dyDescent="0.25">
      <c r="A5" s="26" t="s">
        <v>9</v>
      </c>
      <c r="B5" s="27">
        <f>[4]Input!B5</f>
        <v>7414.117293081059</v>
      </c>
      <c r="C5" s="28">
        <f>B5/B3</f>
        <v>0.14475000633116175</v>
      </c>
      <c r="D5" s="29">
        <f>[4]Input!D5</f>
        <v>269.39999999999998</v>
      </c>
      <c r="E5" s="28">
        <f>D5/D3</f>
        <v>0.11466806277374127</v>
      </c>
      <c r="F5" s="30">
        <f>[4]Input!F5</f>
        <v>27.520851125022492</v>
      </c>
      <c r="L5" s="3"/>
      <c r="M5" s="3"/>
      <c r="N5" s="3"/>
    </row>
    <row r="6" spans="1:14" ht="15" customHeight="1" x14ac:dyDescent="0.25">
      <c r="B6" s="31"/>
    </row>
    <row r="7" spans="1:14" ht="15" customHeight="1" x14ac:dyDescent="0.25">
      <c r="A7" s="2" t="s">
        <v>16</v>
      </c>
      <c r="B7" s="11">
        <f>[4]Input!B7</f>
        <v>55642.054105485877</v>
      </c>
      <c r="C7" s="12">
        <f>[4]Input!C7</f>
        <v>1</v>
      </c>
      <c r="D7" s="13">
        <f>[4]Input!D7</f>
        <v>915.18000000000006</v>
      </c>
      <c r="E7" s="12">
        <f>[4]Input!E7</f>
        <v>1</v>
      </c>
      <c r="F7" s="32">
        <f>[4]Input!F7</f>
        <v>60.79902762897558</v>
      </c>
      <c r="G7" s="4" t="str">
        <f>[4]Input!G7</f>
        <v>(230 kV)</v>
      </c>
    </row>
    <row r="9" spans="1:14" ht="15" customHeight="1" x14ac:dyDescent="0.25">
      <c r="A9" s="33" t="s">
        <v>17</v>
      </c>
      <c r="B9" s="34" t="s">
        <v>18</v>
      </c>
      <c r="C9" s="35" t="s">
        <v>19</v>
      </c>
      <c r="D9" s="35" t="s">
        <v>20</v>
      </c>
      <c r="E9" s="35" t="s">
        <v>21</v>
      </c>
      <c r="F9" s="35" t="s">
        <v>22</v>
      </c>
      <c r="G9" s="35" t="s">
        <v>23</v>
      </c>
      <c r="H9" s="36" t="s">
        <v>24</v>
      </c>
      <c r="I9" s="36" t="s">
        <v>25</v>
      </c>
      <c r="J9" s="36" t="s">
        <v>26</v>
      </c>
      <c r="K9" s="36" t="s">
        <v>27</v>
      </c>
      <c r="L9" s="36" t="s">
        <v>28</v>
      </c>
      <c r="M9" s="37" t="s">
        <v>29</v>
      </c>
    </row>
    <row r="10" spans="1:14" ht="15" customHeight="1" x14ac:dyDescent="0.25">
      <c r="A10" s="38"/>
      <c r="B10" s="39" t="s">
        <v>30</v>
      </c>
      <c r="C10" s="40" t="s">
        <v>31</v>
      </c>
      <c r="D10" s="40" t="s">
        <v>32</v>
      </c>
      <c r="E10" s="40" t="s">
        <v>33</v>
      </c>
      <c r="F10" s="40" t="s">
        <v>34</v>
      </c>
      <c r="G10" s="40" t="s">
        <v>35</v>
      </c>
      <c r="H10" s="40" t="s">
        <v>36</v>
      </c>
      <c r="I10" s="40" t="s">
        <v>37</v>
      </c>
      <c r="J10" s="40" t="s">
        <v>38</v>
      </c>
      <c r="K10" s="40" t="s">
        <v>39</v>
      </c>
      <c r="L10" s="40" t="s">
        <v>40</v>
      </c>
      <c r="M10" s="41" t="s">
        <v>41</v>
      </c>
    </row>
    <row r="11" spans="1:14" ht="15" customHeight="1" x14ac:dyDescent="0.25">
      <c r="A11" s="33" t="s">
        <v>42</v>
      </c>
      <c r="B11" s="34" t="s">
        <v>43</v>
      </c>
      <c r="C11" s="35" t="s">
        <v>43</v>
      </c>
      <c r="D11" s="35" t="s">
        <v>43</v>
      </c>
      <c r="E11" s="35" t="s">
        <v>43</v>
      </c>
      <c r="F11" s="35" t="s">
        <v>43</v>
      </c>
      <c r="G11" s="35" t="s">
        <v>43</v>
      </c>
      <c r="H11" s="36" t="s">
        <v>44</v>
      </c>
      <c r="I11" s="36" t="s">
        <v>44</v>
      </c>
      <c r="J11" s="36" t="s">
        <v>44</v>
      </c>
      <c r="K11" s="36" t="s">
        <v>44</v>
      </c>
      <c r="L11" s="36" t="s">
        <v>44</v>
      </c>
      <c r="M11" s="37" t="s">
        <v>43</v>
      </c>
    </row>
    <row r="12" spans="1:14" ht="15" customHeight="1" x14ac:dyDescent="0.25">
      <c r="A12" s="42">
        <f>SUM(B12:M12)</f>
        <v>8760</v>
      </c>
      <c r="B12" s="43">
        <f>24*31</f>
        <v>744</v>
      </c>
      <c r="C12" s="44">
        <f>24*31</f>
        <v>744</v>
      </c>
      <c r="D12" s="44">
        <f>24*30</f>
        <v>720</v>
      </c>
      <c r="E12" s="44">
        <f>24*31</f>
        <v>744</v>
      </c>
      <c r="F12" s="44">
        <f>24*30</f>
        <v>720</v>
      </c>
      <c r="G12" s="44">
        <f>24*31</f>
        <v>744</v>
      </c>
      <c r="H12" s="44">
        <f>24*31</f>
        <v>744</v>
      </c>
      <c r="I12" s="44">
        <f>24*28</f>
        <v>672</v>
      </c>
      <c r="J12" s="44">
        <f>24*31</f>
        <v>744</v>
      </c>
      <c r="K12" s="44">
        <f>24*30</f>
        <v>720</v>
      </c>
      <c r="L12" s="44">
        <f>24*31</f>
        <v>744</v>
      </c>
      <c r="M12" s="45">
        <f>24*30</f>
        <v>720</v>
      </c>
      <c r="N12" s="46">
        <f>SUM(B12:M12)</f>
        <v>8760</v>
      </c>
    </row>
    <row r="13" spans="1:14" ht="15" customHeight="1" x14ac:dyDescent="0.25">
      <c r="A13" s="47" t="s">
        <v>45</v>
      </c>
      <c r="B13" s="21">
        <f>[5]M01!$H$13</f>
        <v>744</v>
      </c>
      <c r="C13" s="3">
        <f>[5]M02!$H$13</f>
        <v>744</v>
      </c>
      <c r="D13" s="3">
        <f>[5]M03!$H$13</f>
        <v>720</v>
      </c>
      <c r="E13" s="3">
        <f>[5]M04!$H$13</f>
        <v>744</v>
      </c>
      <c r="F13" s="3">
        <f>[5]M05!$H$13</f>
        <v>720</v>
      </c>
      <c r="G13" s="3">
        <f>[5]M06!$H$13</f>
        <v>744</v>
      </c>
      <c r="H13" s="3">
        <f>[5]M07!$H$13</f>
        <v>744</v>
      </c>
      <c r="I13" s="3">
        <f>[5]M08!$H$13</f>
        <v>672</v>
      </c>
      <c r="J13" s="3">
        <f>[5]M09!$H$13</f>
        <v>744</v>
      </c>
      <c r="K13" s="3">
        <f>[5]M10!$H$13</f>
        <v>720</v>
      </c>
      <c r="L13" s="3">
        <f>[5]M11!$H$13</f>
        <v>744</v>
      </c>
      <c r="M13" s="48">
        <f>[5]M12!$H$13</f>
        <v>720</v>
      </c>
      <c r="N13" s="46">
        <f>SUM(B13:M13)</f>
        <v>8760</v>
      </c>
    </row>
    <row r="14" spans="1:14" ht="15" customHeight="1" x14ac:dyDescent="0.25">
      <c r="A14" s="38" t="s">
        <v>46</v>
      </c>
      <c r="B14" s="49">
        <f>[5]M01!$I$13</f>
        <v>8.493150684931508E-2</v>
      </c>
      <c r="C14" s="50">
        <f>[5]M02!$I$13</f>
        <v>8.4931506849315067E-2</v>
      </c>
      <c r="D14" s="50">
        <f>[5]M03!$I$13</f>
        <v>8.2191780821917804E-2</v>
      </c>
      <c r="E14" s="50">
        <f>[5]M04!$I$13</f>
        <v>8.4931506849315067E-2</v>
      </c>
      <c r="F14" s="50">
        <f>[5]M05!$I$13</f>
        <v>8.2191780821917804E-2</v>
      </c>
      <c r="G14" s="50">
        <f>[5]M06!$I$13</f>
        <v>8.4931506849315067E-2</v>
      </c>
      <c r="H14" s="50">
        <f>[5]M07!$I$13</f>
        <v>8.4931506849315067E-2</v>
      </c>
      <c r="I14" s="50">
        <f>[5]M08!$I$13</f>
        <v>7.6712328767123292E-2</v>
      </c>
      <c r="J14" s="50">
        <f>[5]M09!$I$13</f>
        <v>8.4931506849315053E-2</v>
      </c>
      <c r="K14" s="50">
        <f>[5]M10!$I$13</f>
        <v>8.2191780821917804E-2</v>
      </c>
      <c r="L14" s="50">
        <f>[5]M11!$I$13</f>
        <v>8.493150684931508E-2</v>
      </c>
      <c r="M14" s="51">
        <f>[5]M12!$I$13</f>
        <v>8.2191780821917804E-2</v>
      </c>
      <c r="N14" s="52">
        <f>SUM(B14:M14)</f>
        <v>1</v>
      </c>
    </row>
    <row r="16" spans="1:14" ht="20.25" customHeight="1" x14ac:dyDescent="0.25">
      <c r="A16" s="53" t="s">
        <v>12</v>
      </c>
      <c r="B16" s="54">
        <v>1</v>
      </c>
      <c r="C16" s="54">
        <v>2</v>
      </c>
      <c r="D16" s="54">
        <v>3</v>
      </c>
      <c r="E16" s="54">
        <v>4</v>
      </c>
      <c r="F16" s="54">
        <v>5</v>
      </c>
      <c r="G16" s="54">
        <v>6</v>
      </c>
      <c r="H16" s="54">
        <v>7</v>
      </c>
      <c r="I16" s="54">
        <v>8</v>
      </c>
      <c r="J16" s="54">
        <v>9</v>
      </c>
      <c r="K16" s="55">
        <v>10</v>
      </c>
      <c r="L16" s="56" t="s">
        <v>0</v>
      </c>
    </row>
    <row r="17" spans="1:14" ht="25.15" customHeight="1" x14ac:dyDescent="0.25">
      <c r="A17" s="57" t="s">
        <v>47</v>
      </c>
      <c r="B17" s="58" t="s">
        <v>48</v>
      </c>
      <c r="C17" s="58" t="s">
        <v>49</v>
      </c>
      <c r="D17" s="58" t="s">
        <v>50</v>
      </c>
      <c r="E17" s="58" t="s">
        <v>51</v>
      </c>
      <c r="F17" s="58" t="s">
        <v>52</v>
      </c>
      <c r="G17" s="58" t="s">
        <v>53</v>
      </c>
      <c r="H17" s="58" t="s">
        <v>54</v>
      </c>
      <c r="I17" s="58" t="s">
        <v>55</v>
      </c>
      <c r="J17" s="58" t="s">
        <v>56</v>
      </c>
      <c r="K17" s="59" t="s">
        <v>57</v>
      </c>
      <c r="L17" s="60"/>
    </row>
    <row r="18" spans="1:14" ht="20.25" customHeight="1" x14ac:dyDescent="0.25">
      <c r="A18" s="61" t="s">
        <v>58</v>
      </c>
      <c r="L18" s="62"/>
    </row>
    <row r="19" spans="1:14" ht="15" customHeight="1" x14ac:dyDescent="0.25">
      <c r="A19" s="33" t="s">
        <v>59</v>
      </c>
      <c r="B19" s="63">
        <f>[4]Input!B11</f>
        <v>229.20000000000002</v>
      </c>
      <c r="C19" s="64">
        <f>[4]Input!C11</f>
        <v>537.79999999999995</v>
      </c>
      <c r="D19" s="64">
        <f>[4]Input!D11</f>
        <v>155.26999999999998</v>
      </c>
      <c r="E19" s="64">
        <f>[4]Input!E11</f>
        <v>375.70699999999999</v>
      </c>
      <c r="F19" s="64">
        <f>[4]Input!F11</f>
        <v>595.19000000000005</v>
      </c>
      <c r="G19" s="64">
        <f>[4]Input!G11</f>
        <v>147</v>
      </c>
      <c r="H19" s="64">
        <f>[4]Input!H11</f>
        <v>576.98</v>
      </c>
      <c r="I19" s="64">
        <f>[4]Input!I11</f>
        <v>260</v>
      </c>
      <c r="J19" s="64">
        <f>[4]Input!J11</f>
        <v>792.53</v>
      </c>
      <c r="K19" s="65">
        <f>[4]Input!K11</f>
        <v>252.17</v>
      </c>
      <c r="L19" s="66">
        <f>SUM(B19:K19)</f>
        <v>3921.8469999999998</v>
      </c>
    </row>
    <row r="20" spans="1:14" ht="15" customHeight="1" x14ac:dyDescent="0.25">
      <c r="A20" s="38" t="s">
        <v>11</v>
      </c>
      <c r="B20" s="67">
        <f>[4]Input!B12</f>
        <v>37.08</v>
      </c>
      <c r="C20" s="68">
        <f>[4]Input!C12</f>
        <v>0</v>
      </c>
      <c r="D20" s="68">
        <f>[4]Input!D12</f>
        <v>0.1</v>
      </c>
      <c r="E20" s="68">
        <f>[4]Input!E12</f>
        <v>106.42</v>
      </c>
      <c r="F20" s="68">
        <f>[4]Input!F12</f>
        <v>224.91983529537578</v>
      </c>
      <c r="G20" s="68">
        <f>[4]Input!G12</f>
        <v>160.70199929453995</v>
      </c>
      <c r="H20" s="68">
        <f>[4]Input!H12</f>
        <v>1035.1943582030553</v>
      </c>
      <c r="I20" s="68">
        <f>[4]Input!I12</f>
        <v>0</v>
      </c>
      <c r="J20" s="68">
        <f>[4]Input!J12</f>
        <v>139.75050338355615</v>
      </c>
      <c r="K20" s="69">
        <f>[4]Input!K12</f>
        <v>87.95</v>
      </c>
      <c r="L20" s="70">
        <f>SUM(B20:K20)</f>
        <v>1792.1166961765273</v>
      </c>
    </row>
    <row r="21" spans="1:14" ht="20.25" customHeight="1" x14ac:dyDescent="0.25">
      <c r="A21" s="61" t="s">
        <v>60</v>
      </c>
      <c r="L21" s="62"/>
    </row>
    <row r="22" spans="1:14" ht="15" customHeight="1" x14ac:dyDescent="0.25">
      <c r="A22" s="33" t="s">
        <v>61</v>
      </c>
      <c r="B22" s="63">
        <f>SUM([5]M01!B21*$B$14,[5]M02!B21*$C$14,[5]M03!B21*$D$14,[5]M04!B21*$E$14,[5]M05!B21*$F$14,[5]M06!B21*$G$14,[5]M07!B21*$H$14,[5]M08!B21*$I$14,[5]M09!B21*$J$14,[5]M10!B21*$K$14,[5]M11!B21*$L$14,[5]M12!B21*$M$14)/$N$14</f>
        <v>139.13849315068495</v>
      </c>
      <c r="C22" s="64">
        <f>SUM([5]M01!C21*$B$14,[5]M02!C21*$C$14,[5]M03!C21*$D$14,[5]M04!C21*$E$14,[5]M05!C21*$F$14,[5]M06!C21*$G$14,[5]M07!C21*$H$14,[5]M08!C21*$I$14,[5]M09!C21*$J$14,[5]M10!C21*$K$14,[5]M11!C21*$L$14,[5]M12!C21*$M$14)/$N$14</f>
        <v>171.58136986301366</v>
      </c>
      <c r="D22" s="64">
        <f>SUM([5]M01!D21*$B$14,[5]M02!D21*$C$14,[5]M03!D21*$D$14,[5]M04!D21*$E$14,[5]M05!D21*$F$14,[5]M06!D21*$G$14,[5]M07!D21*$H$14,[5]M08!D21*$I$14,[5]M09!D21*$J$14,[5]M10!D21*$K$14,[5]M11!D21*$L$14,[5]M12!D21*$M$14)/$N$14</f>
        <v>110.23917808219178</v>
      </c>
      <c r="E22" s="64">
        <f>SUM([5]M01!E21*$B$14,[5]M02!E21*$C$14,[5]M03!E21*$D$14,[5]M04!E21*$E$14,[5]M05!E21*$F$14,[5]M06!E21*$G$14,[5]M07!E21*$H$14,[5]M08!E21*$I$14,[5]M09!E21*$J$14,[5]M10!E21*$K$14,[5]M11!E21*$L$14,[5]M12!E21*$M$14)/$N$14</f>
        <v>243.80294520547943</v>
      </c>
      <c r="F22" s="64">
        <f>SUM([5]M01!F21*$B$14,[5]M02!F21*$C$14,[5]M03!F21*$D$14,[5]M04!F21*$E$14,[5]M05!F21*$F$14,[5]M06!F21*$G$14,[5]M07!F21*$H$14,[5]M08!F21*$I$14,[5]M09!F21*$J$14,[5]M10!F21*$K$14,[5]M11!F21*$L$14,[5]M12!F21*$M$14)/$N$14</f>
        <v>156.27803652968035</v>
      </c>
      <c r="G22" s="64">
        <f>SUM([5]M01!G21*$B$14,[5]M02!G21*$C$14,[5]M03!G21*$D$14,[5]M04!G21*$E$14,[5]M05!G21*$F$14,[5]M06!G21*$G$14,[5]M07!G21*$H$14,[5]M08!G21*$I$14,[5]M09!G21*$J$14,[5]M10!G21*$K$14,[5]M11!G21*$L$14,[5]M12!G21*$M$14)/$N$14</f>
        <v>0</v>
      </c>
      <c r="H22" s="64">
        <f>SUM([5]M01!H21*$B$14,[5]M02!H21*$C$14,[5]M03!H21*$D$14,[5]M04!H21*$E$14,[5]M05!H21*$F$14,[5]M06!H21*$G$14,[5]M07!H21*$H$14,[5]M08!H21*$I$14,[5]M09!H21*$J$14,[5]M10!H21*$K$14,[5]M11!H21*$L$14,[5]M12!H21*$M$14)/$N$14</f>
        <v>71.094503424657546</v>
      </c>
      <c r="I22" s="64">
        <f>SUM([5]M01!I21*$B$14,[5]M02!I21*$C$14,[5]M03!I21*$D$14,[5]M04!I21*$E$14,[5]M05!I21*$F$14,[5]M06!I21*$G$14,[5]M07!I21*$H$14,[5]M08!I21*$I$14,[5]M09!I21*$J$14,[5]M10!I21*$K$14,[5]M11!I21*$L$14,[5]M12!I21*$M$14)/$N$14</f>
        <v>92.396461187214626</v>
      </c>
      <c r="J22" s="64">
        <f>SUM([5]M01!J21*$B$14,[5]M02!J21*$C$14,[5]M03!J21*$D$14,[5]M04!J21*$E$14,[5]M05!J21*$F$14,[5]M06!J21*$G$14,[5]M07!J21*$H$14,[5]M08!J21*$I$14,[5]M09!J21*$J$14,[5]M10!J21*$K$14,[5]M11!J21*$L$14,[5]M12!J21*$M$14)/$N$14</f>
        <v>125.68023972602739</v>
      </c>
      <c r="K22" s="65">
        <f>SUM([5]M01!K21*$B$14,[5]M02!K21*$C$14,[5]M03!K21*$D$14,[5]M04!K21*$E$14,[5]M05!K21*$F$14,[5]M06!K21*$G$14,[5]M07!K21*$H$14,[5]M08!K21*$I$14,[5]M09!K21*$J$14,[5]M10!K21*$K$14,[5]M11!K21*$L$14,[5]M12!K21*$M$14)/$N$14</f>
        <v>170.39760273972601</v>
      </c>
      <c r="L22" s="66">
        <f>SUM(B22:K22)</f>
        <v>1280.6088299086757</v>
      </c>
    </row>
    <row r="23" spans="1:14" ht="15" customHeight="1" x14ac:dyDescent="0.25">
      <c r="A23" s="38" t="s">
        <v>62</v>
      </c>
      <c r="B23" s="67">
        <f>SUM([5]M01!B22*$B$14,[5]M02!B22*$C$14,[5]M03!B22*$D$14,[5]M04!B22*$E$14,[5]M05!B22*$F$14,[5]M06!B22*$G$14,[5]M07!B22*$H$14,[5]M08!B22*$I$14,[5]M09!B22*$J$14,[5]M10!B22*$K$14,[5]M11!B22*$L$14,[5]M12!B22*$M$14)/$N$14</f>
        <v>40.487317351598179</v>
      </c>
      <c r="C23" s="68">
        <f>SUM([5]M01!C22*$B$14,[5]M02!C22*$C$14,[5]M03!C22*$D$14,[5]M04!C22*$E$14,[5]M05!C22*$F$14,[5]M06!C22*$G$14,[5]M07!C22*$H$14,[5]M08!C22*$I$14,[5]M09!C22*$J$14,[5]M10!C22*$K$14,[5]M11!C22*$L$14,[5]M12!C22*$M$14)/$N$14</f>
        <v>0</v>
      </c>
      <c r="D23" s="68">
        <f>SUM([5]M01!D22*$B$14,[5]M02!D22*$C$14,[5]M03!D22*$D$14,[5]M04!D22*$E$14,[5]M05!D22*$F$14,[5]M06!D22*$G$14,[5]M07!D22*$H$14,[5]M08!D22*$I$14,[5]M09!D22*$J$14,[5]M10!D22*$K$14,[5]M11!D22*$L$14,[5]M12!D22*$M$14)/$N$14</f>
        <v>0.13222031963470318</v>
      </c>
      <c r="E23" s="68">
        <f>SUM([5]M01!E22*$B$14,[5]M02!E22*$C$14,[5]M03!E22*$D$14,[5]M04!E22*$E$14,[5]M05!E22*$F$14,[5]M06!E22*$G$14,[5]M07!E22*$H$14,[5]M08!E22*$I$14,[5]M09!E22*$J$14,[5]M10!E22*$K$14,[5]M11!E22*$L$14,[5]M12!E22*$M$14)/$N$14</f>
        <v>40.056438356164385</v>
      </c>
      <c r="F23" s="68">
        <f>SUM([5]M01!F22*$B$14,[5]M02!F22*$C$14,[5]M03!F22*$D$14,[5]M04!F22*$E$14,[5]M05!F22*$F$14,[5]M06!F22*$G$14,[5]M07!F22*$H$14,[5]M08!F22*$I$14,[5]M09!F22*$J$14,[5]M10!F22*$K$14,[5]M11!F22*$L$14,[5]M12!F22*$M$14)/$N$14</f>
        <v>176.59578767123287</v>
      </c>
      <c r="G23" s="68">
        <f>SUM([5]M01!G22*$B$14,[5]M02!G22*$C$14,[5]M03!G22*$D$14,[5]M04!G22*$E$14,[5]M05!G22*$F$14,[5]M06!G22*$G$14,[5]M07!G22*$H$14,[5]M08!G22*$I$14,[5]M09!G22*$J$14,[5]M10!G22*$K$14,[5]M11!G22*$L$14,[5]M12!G22*$M$14)/$N$14</f>
        <v>73.654469178082195</v>
      </c>
      <c r="H23" s="68">
        <f>SUM([5]M01!H22*$B$14,[5]M02!H22*$C$14,[5]M03!H22*$D$14,[5]M04!H22*$E$14,[5]M05!H22*$F$14,[5]M06!H22*$G$14,[5]M07!H22*$H$14,[5]M08!H22*$I$14,[5]M09!H22*$J$14,[5]M10!H22*$K$14,[5]M11!H22*$L$14,[5]M12!H22*$M$14)/$N$14</f>
        <v>775.92656392694073</v>
      </c>
      <c r="I23" s="68">
        <f>SUM([5]M01!I22*$B$14,[5]M02!I22*$C$14,[5]M03!I22*$D$14,[5]M04!I22*$E$14,[5]M05!I22*$F$14,[5]M06!I22*$G$14,[5]M07!I22*$H$14,[5]M08!I22*$I$14,[5]M09!I22*$J$14,[5]M10!I22*$K$14,[5]M11!I22*$L$14,[5]M12!I22*$M$14)/$N$14</f>
        <v>0</v>
      </c>
      <c r="J23" s="68">
        <f>SUM([5]M01!J22*$B$14,[5]M02!J22*$C$14,[5]M03!J22*$D$14,[5]M04!J22*$E$14,[5]M05!J22*$F$14,[5]M06!J22*$G$14,[5]M07!J22*$H$14,[5]M08!J22*$I$14,[5]M09!J22*$J$14,[5]M10!J22*$K$14,[5]M11!J22*$L$14,[5]M12!J22*$M$14)/$N$14</f>
        <v>161.21010273972604</v>
      </c>
      <c r="K23" s="69">
        <f>SUM([5]M01!K22*$B$14,[5]M02!K22*$C$14,[5]M03!K22*$D$14,[5]M04!K22*$E$14,[5]M05!K22*$F$14,[5]M06!K22*$G$14,[5]M07!K22*$H$14,[5]M08!K22*$I$14,[5]M09!K22*$J$14,[5]M10!K22*$K$14,[5]M11!K22*$L$14,[5]M12!K22*$M$14)/$N$14</f>
        <v>12.441198630136986</v>
      </c>
      <c r="L23" s="70">
        <f>SUM(B23:K23)</f>
        <v>1280.504098173516</v>
      </c>
    </row>
    <row r="24" spans="1:14" ht="20.25" customHeight="1" x14ac:dyDescent="0.25">
      <c r="A24" s="61" t="s">
        <v>63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62"/>
    </row>
    <row r="25" spans="1:14" ht="15" customHeight="1" x14ac:dyDescent="0.25">
      <c r="A25" s="33" t="s">
        <v>64</v>
      </c>
      <c r="B25" s="63">
        <f>SUM([5]M01!B24,[5]M02!B24,[5]M03!B24,[5]M04!B24,[5]M05!B24,[5]M06!B24,[5]M07!B24,[5]M08!B24,[5]M09!B24,[5]M10!B24,[5]M11!B24,[5]M12!B24)</f>
        <v>1218.8532</v>
      </c>
      <c r="C25" s="64">
        <f>SUM([5]M01!C24,[5]M02!C24,[5]M03!C24,[5]M04!C24,[5]M05!C24,[5]M06!C24,[5]M07!C24,[5]M08!C24,[5]M09!C24,[5]M10!C24,[5]M11!C24,[5]M12!C24)</f>
        <v>1503.0528000000002</v>
      </c>
      <c r="D25" s="64">
        <f>SUM([5]M01!D24,[5]M02!D24,[5]M03!D24,[5]M04!D24,[5]M05!D24,[5]M06!D24,[5]M07!D24,[5]M08!D24,[5]M09!D24,[5]M10!D24,[5]M11!D24,[5]M12!D24)</f>
        <v>965.69519999999977</v>
      </c>
      <c r="E25" s="64">
        <f>SUM([5]M01!E24,[5]M02!E24,[5]M03!E24,[5]M04!E24,[5]M05!E24,[5]M06!E24,[5]M07!E24,[5]M08!E24,[5]M09!E24,[5]M10!E24,[5]M11!E24,[5]M12!E24)</f>
        <v>2135.7138</v>
      </c>
      <c r="F25" s="64">
        <f>SUM([5]M01!F24,[5]M02!F24,[5]M03!F24,[5]M04!F24,[5]M05!F24,[5]M06!F24,[5]M07!F24,[5]M08!F24,[5]M09!F24,[5]M10!F24,[5]M11!F24,[5]M12!F24)</f>
        <v>1368.9956000000002</v>
      </c>
      <c r="G25" s="64">
        <f>SUM([5]M01!G24,[5]M02!G24,[5]M03!G24,[5]M04!G24,[5]M05!G24,[5]M06!G24,[5]M07!G24,[5]M08!G24,[5]M09!G24,[5]M10!G24,[5]M11!G24,[5]M12!G24)</f>
        <v>0</v>
      </c>
      <c r="H25" s="64">
        <f>SUM([5]M01!H24,[5]M02!H24,[5]M03!H24,[5]M04!H24,[5]M05!H24,[5]M06!H24,[5]M07!H24,[5]M08!H24,[5]M09!H24,[5]M10!H24,[5]M11!H24,[5]M12!H24)</f>
        <v>622.78785000000005</v>
      </c>
      <c r="I25" s="64">
        <f>SUM([5]M01!I24,[5]M02!I24,[5]M03!I24,[5]M04!I24,[5]M05!I24,[5]M06!I24,[5]M07!I24,[5]M08!I24,[5]M09!I24,[5]M10!I24,[5]M11!I24,[5]M12!I24)</f>
        <v>809.39300000000003</v>
      </c>
      <c r="J25" s="64">
        <f>SUM([5]M01!J24,[5]M02!J24,[5]M03!J24,[5]M04!J24,[5]M05!J24,[5]M06!J24,[5]M07!J24,[5]M08!J24,[5]M09!J24,[5]M10!J24,[5]M11!J24,[5]M12!J24)</f>
        <v>1100.9589000000001</v>
      </c>
      <c r="K25" s="65">
        <f>SUM([5]M01!K24,[5]M02!K24,[5]M03!K24,[5]M04!K24,[5]M05!K24,[5]M06!K24,[5]M07!K24,[5]M08!K24,[5]M09!K24,[5]M10!K24,[5]M11!K24,[5]M12!K24)</f>
        <v>1492.683</v>
      </c>
      <c r="L25" s="66">
        <f>SUM(B25:K25)</f>
        <v>11218.13335</v>
      </c>
    </row>
    <row r="26" spans="1:14" ht="15" customHeight="1" x14ac:dyDescent="0.25">
      <c r="A26" s="38" t="s">
        <v>65</v>
      </c>
      <c r="B26" s="67">
        <f>SUM([5]M01!B25,[5]M02!B25,[5]M03!B25,[5]M04!B25,[5]M05!B25,[5]M06!B25,[5]M07!B25,[5]M08!B25,[5]M09!B25,[5]M10!B25,[5]M11!B25,[5]M12!B25)</f>
        <v>354.66890000000006</v>
      </c>
      <c r="C26" s="68">
        <f>SUM([5]M01!C25,[5]M02!C25,[5]M03!C25,[5]M04!C25,[5]M05!C25,[5]M06!C25,[5]M07!C25,[5]M08!C25,[5]M09!C25,[5]M10!C25,[5]M11!C25,[5]M12!C25)</f>
        <v>0</v>
      </c>
      <c r="D26" s="68">
        <f>SUM([5]M01!D25,[5]M02!D25,[5]M03!D25,[5]M04!D25,[5]M05!D25,[5]M06!D25,[5]M07!D25,[5]M08!D25,[5]M09!D25,[5]M10!D25,[5]M11!D25,[5]M12!D25)</f>
        <v>1.15825</v>
      </c>
      <c r="E26" s="68">
        <f>SUM([5]M01!E25,[5]M02!E25,[5]M03!E25,[5]M04!E25,[5]M05!E25,[5]M06!E25,[5]M07!E25,[5]M08!E25,[5]M09!E25,[5]M10!E25,[5]M11!E25,[5]M12!E25)</f>
        <v>350.89440000000002</v>
      </c>
      <c r="F26" s="68">
        <f>SUM([5]M01!F25,[5]M02!F25,[5]M03!F25,[5]M04!F25,[5]M05!F25,[5]M06!F25,[5]M07!F25,[5]M08!F25,[5]M09!F25,[5]M10!F25,[5]M11!F25,[5]M12!F25)</f>
        <v>1546.9790999999998</v>
      </c>
      <c r="G26" s="68">
        <f>SUM([5]M01!G25,[5]M02!G25,[5]M03!G25,[5]M04!G25,[5]M05!G25,[5]M06!G25,[5]M07!G25,[5]M08!G25,[5]M09!G25,[5]M10!G25,[5]M11!G25,[5]M12!G25)</f>
        <v>645.21314999999993</v>
      </c>
      <c r="H26" s="68">
        <f>SUM([5]M01!H25,[5]M02!H25,[5]M03!H25,[5]M04!H25,[5]M05!H25,[5]M06!H25,[5]M07!H25,[5]M08!H25,[5]M09!H25,[5]M10!H25,[5]M11!H25,[5]M12!H25)</f>
        <v>6797.1167000000005</v>
      </c>
      <c r="I26" s="68">
        <f>SUM([5]M01!I25,[5]M02!I25,[5]M03!I25,[5]M04!I25,[5]M05!I25,[5]M06!I25,[5]M07!I25,[5]M08!I25,[5]M09!I25,[5]M10!I25,[5]M11!I25,[5]M12!I25)</f>
        <v>0</v>
      </c>
      <c r="J26" s="68">
        <f>SUM([5]M01!J25,[5]M02!J25,[5]M03!J25,[5]M04!J25,[5]M05!J25,[5]M06!J25,[5]M07!J25,[5]M08!J25,[5]M09!J25,[5]M10!J25,[5]M11!J25,[5]M12!J25)</f>
        <v>1412.2005000000001</v>
      </c>
      <c r="K26" s="69">
        <f>SUM([5]M01!K25,[5]M02!K25,[5]M03!K25,[5]M04!K25,[5]M05!K25,[5]M06!K25,[5]M07!K25,[5]M08!K25,[5]M09!K25,[5]M10!K25,[5]M11!K25,[5]M12!K25)</f>
        <v>108.9849</v>
      </c>
      <c r="L26" s="70">
        <f>SUM(B26:K26)</f>
        <v>11217.215900000001</v>
      </c>
    </row>
    <row r="27" spans="1:14" ht="9.9499999999999993" customHeight="1" x14ac:dyDescent="0.25">
      <c r="A27" s="3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3"/>
      <c r="N27" s="74"/>
    </row>
    <row r="28" spans="1:14" ht="20.25" customHeight="1" x14ac:dyDescent="0.25">
      <c r="A28" s="61" t="s">
        <v>66</v>
      </c>
      <c r="L28" s="62"/>
      <c r="N28" s="74"/>
    </row>
    <row r="29" spans="1:14" ht="15" customHeight="1" x14ac:dyDescent="0.25">
      <c r="A29" s="75" t="s">
        <v>1</v>
      </c>
      <c r="B29" s="76">
        <f>SUM([5]M01!B27*$B$14,[5]M02!B27*$C$14,[5]M03!B27*$D$14,[5]M04!B27*$E$14,[5]M05!B27*$F$14,[5]M06!B27*$G$14,[5]M07!B27*$H$14,[5]M08!B27*$I$14,[5]M09!B27*$J$14,[5]M10!B27*$K$14,[5]M11!B27*$L$14,[5]M12!B27*$M$14)/$N$14</f>
        <v>2.2830260277075327</v>
      </c>
      <c r="C29" s="77">
        <f>SUM([5]M01!C27*$B$14,[5]M02!C27*$C$14,[5]M03!C27*$D$14,[5]M04!C27*$E$14,[5]M05!C27*$F$14,[5]M06!C27*$G$14,[5]M07!C27*$H$14,[5]M08!C27*$I$14,[5]M09!C27*$J$14,[5]M10!C27*$K$14,[5]M11!C27*$L$14,[5]M12!C27*$M$14)/$N$14</f>
        <v>2.4204007548101223</v>
      </c>
      <c r="D29" s="77">
        <f>SUM([5]M01!D27*$B$14,[5]M02!D27*$C$14,[5]M03!D27*$D$14,[5]M04!D27*$E$14,[5]M05!D27*$F$14,[5]M06!D27*$G$14,[5]M07!D27*$H$14,[5]M08!D27*$I$14,[5]M09!D27*$J$14,[5]M10!D27*$K$14,[5]M11!D27*$L$14,[5]M12!D27*$M$14)/$N$14</f>
        <v>2.8422863983268631</v>
      </c>
      <c r="E29" s="77">
        <f>SUM([5]M01!E27*$B$14,[5]M02!E27*$C$14,[5]M03!E27*$D$14,[5]M04!E27*$E$14,[5]M05!E27*$F$14,[5]M06!E27*$G$14,[5]M07!E27*$H$14,[5]M08!E27*$I$14,[5]M09!E27*$J$14,[5]M10!E27*$K$14,[5]M11!E27*$L$14,[5]M12!E27*$M$14)/$N$14</f>
        <v>1.7989358745112671</v>
      </c>
      <c r="F29" s="77">
        <f>SUM([5]M01!F27*$B$14,[5]M02!F27*$C$14,[5]M03!F27*$D$14,[5]M04!F27*$E$14,[5]M05!F27*$F$14,[5]M06!F27*$G$14,[5]M07!F27*$H$14,[5]M08!F27*$I$14,[5]M09!F27*$J$14,[5]M10!F27*$K$14,[5]M11!F27*$L$14,[5]M12!F27*$M$14)/$N$14</f>
        <v>0.91456503256398691</v>
      </c>
      <c r="G29" s="77">
        <f>SUM([5]M01!G27*$B$14,[5]M02!G27*$C$14,[5]M03!G27*$D$14,[5]M04!G27*$E$14,[5]M05!G27*$F$14,[5]M06!G27*$G$14,[5]M07!G27*$H$14,[5]M08!G27*$I$14,[5]M09!G27*$J$14,[5]M10!G27*$K$14,[5]M11!G27*$L$14,[5]M12!G27*$M$14)/$N$14</f>
        <v>0</v>
      </c>
      <c r="H29" s="77">
        <f>SUM([5]M01!H27*$B$14,[5]M02!H27*$C$14,[5]M03!H27*$D$14,[5]M04!H27*$E$14,[5]M05!H27*$F$14,[5]M06!H27*$G$14,[5]M07!H27*$H$14,[5]M08!H27*$I$14,[5]M09!H27*$J$14,[5]M10!H27*$K$14,[5]M11!H27*$L$14,[5]M12!H27*$M$14)/$N$14</f>
        <v>0.12041383467370967</v>
      </c>
      <c r="I29" s="77">
        <f>SUM([5]M01!I27*$B$14,[5]M02!I27*$C$14,[5]M03!I27*$D$14,[5]M04!I27*$E$14,[5]M05!I27*$F$14,[5]M06!I27*$G$14,[5]M07!I27*$H$14,[5]M08!I27*$I$14,[5]M09!I27*$J$14,[5]M10!I27*$K$14,[5]M11!I27*$L$14,[5]M12!I27*$M$14)/$N$14</f>
        <v>1.187773685727048</v>
      </c>
      <c r="J29" s="77">
        <f>SUM([5]M01!J27*$B$14,[5]M02!J27*$C$14,[5]M03!J27*$D$14,[5]M04!J27*$E$14,[5]M05!J27*$F$14,[5]M06!J27*$G$14,[5]M07!J27*$H$14,[5]M08!J27*$I$14,[5]M09!J27*$J$14,[5]M10!J27*$K$14,[5]M11!J27*$L$14,[5]M12!J27*$M$14)/$N$14</f>
        <v>0.19288610447925905</v>
      </c>
      <c r="K29" s="78">
        <f>SUM([5]M01!K27*$B$14,[5]M02!K27*$C$14,[5]M03!K27*$D$14,[5]M04!K27*$E$14,[5]M05!K27*$F$14,[5]M06!K27*$G$14,[5]M07!K27*$H$14,[5]M08!K27*$I$14,[5]M09!K27*$J$14,[5]M10!K27*$K$14,[5]M11!K27*$L$14,[5]M12!K27*$M$14)/$N$14</f>
        <v>3.3329681271250524</v>
      </c>
      <c r="L29" s="62"/>
      <c r="N29" s="74"/>
    </row>
    <row r="30" spans="1:14" ht="15" customHeight="1" x14ac:dyDescent="0.25">
      <c r="A30" s="79" t="s">
        <v>67</v>
      </c>
      <c r="B30" s="80">
        <f>SUM([5]M01!B28*$B$14,[5]M02!B28*$C$14,[5]M03!B28*$D$14,[5]M04!B28*$E$14,[5]M05!B28*$F$14,[5]M06!B28*$G$14,[5]M07!B28*$H$14,[5]M08!B28*$I$14,[5]M09!B28*$J$14,[5]M10!B28*$K$14,[5]M11!B28*$L$14,[5]M12!B28*$M$14)/$N$14</f>
        <v>0</v>
      </c>
      <c r="C30" s="81">
        <f>SUM([5]M01!C28*$B$14,[5]M02!C28*$C$14,[5]M03!C28*$D$14,[5]M04!C28*$E$14,[5]M05!C28*$F$14,[5]M06!C28*$G$14,[5]M07!C28*$H$14,[5]M08!C28*$I$14,[5]M09!C28*$J$14,[5]M10!C28*$K$14,[5]M11!C28*$L$14,[5]M12!C28*$M$14)/$N$14</f>
        <v>0</v>
      </c>
      <c r="D30" s="81">
        <f>SUM([5]M01!D28*$B$14,[5]M02!D28*$C$14,[5]M03!D28*$D$14,[5]M04!D28*$E$14,[5]M05!D28*$F$14,[5]M06!D28*$G$14,[5]M07!D28*$H$14,[5]M08!D28*$I$14,[5]M09!D28*$J$14,[5]M10!D28*$K$14,[5]M11!D28*$L$14,[5]M12!D28*$M$14)/$N$14</f>
        <v>0</v>
      </c>
      <c r="E30" s="81">
        <f>SUM([5]M01!E28*$B$14,[5]M02!E28*$C$14,[5]M03!E28*$D$14,[5]M04!E28*$E$14,[5]M05!E28*$F$14,[5]M06!E28*$G$14,[5]M07!E28*$H$14,[5]M08!E28*$I$14,[5]M09!E28*$J$14,[5]M10!E28*$K$14,[5]M11!E28*$L$14,[5]M12!E28*$M$14)/$N$14</f>
        <v>0.22398525844466732</v>
      </c>
      <c r="F30" s="81">
        <f>SUM([5]M01!F28*$B$14,[5]M02!F28*$C$14,[5]M03!F28*$D$14,[5]M04!F28*$E$14,[5]M05!F28*$F$14,[5]M06!F28*$G$14,[5]M07!F28*$H$14,[5]M08!F28*$I$14,[5]M09!F28*$J$14,[5]M10!F28*$K$14,[5]M11!F28*$L$14,[5]M12!F28*$M$14)/$N$14</f>
        <v>0.70443815425667677</v>
      </c>
      <c r="G30" s="81">
        <f>SUM([5]M01!G28*$B$14,[5]M02!G28*$C$14,[5]M03!G28*$D$14,[5]M04!G28*$E$14,[5]M05!G28*$F$14,[5]M06!G28*$G$14,[5]M07!G28*$H$14,[5]M08!G28*$I$14,[5]M09!G28*$J$14,[5]M10!G28*$K$14,[5]M11!G28*$L$14,[5]M12!G28*$M$14)/$N$14</f>
        <v>0.95890315999318454</v>
      </c>
      <c r="H30" s="81">
        <f>SUM([5]M01!H28*$B$14,[5]M02!H28*$C$14,[5]M03!H28*$D$14,[5]M04!H28*$E$14,[5]M05!H28*$F$14,[5]M06!H28*$G$14,[5]M07!H28*$H$14,[5]M08!H28*$I$14,[5]M09!H28*$J$14,[5]M10!H28*$K$14,[5]M11!H28*$L$14,[5]M12!H28*$M$14)/$N$14</f>
        <v>0.8825660521562142</v>
      </c>
      <c r="I30" s="81">
        <f>SUM([5]M01!I28*$B$14,[5]M02!I28*$C$14,[5]M03!I28*$D$14,[5]M04!I28*$E$14,[5]M05!I28*$F$14,[5]M06!I28*$G$14,[5]M07!I28*$H$14,[5]M08!I28*$I$14,[5]M09!I28*$J$14,[5]M10!I28*$K$14,[5]M11!I28*$L$14,[5]M12!I28*$M$14)/$N$14</f>
        <v>0</v>
      </c>
      <c r="J30" s="81">
        <f>SUM([5]M01!J28*$B$14,[5]M02!J28*$C$14,[5]M03!J28*$D$14,[5]M04!J28*$E$14,[5]M05!J28*$F$14,[5]M06!J28*$G$14,[5]M07!J28*$H$14,[5]M08!J28*$I$14,[5]M09!J28*$J$14,[5]M10!J28*$K$14,[5]M11!J28*$L$14,[5]M12!J28*$M$14)/$N$14</f>
        <v>0.48105066431661292</v>
      </c>
      <c r="K30" s="82">
        <f>SUM([5]M01!K28*$B$14,[5]M02!K28*$C$14,[5]M03!K28*$D$14,[5]M04!K28*$E$14,[5]M05!K28*$F$14,[5]M06!K28*$G$14,[5]M07!K28*$H$14,[5]M08!K28*$I$14,[5]M09!K28*$J$14,[5]M10!K28*$K$14,[5]M11!K28*$L$14,[5]M12!K28*$M$14)/$N$14</f>
        <v>4.8063804456407927E-2</v>
      </c>
      <c r="L30" s="62"/>
      <c r="N30" s="74"/>
    </row>
    <row r="31" spans="1:14" ht="20.25" customHeight="1" x14ac:dyDescent="0.25">
      <c r="A31" s="61" t="s">
        <v>68</v>
      </c>
      <c r="L31" s="62"/>
      <c r="N31" s="74"/>
    </row>
    <row r="32" spans="1:14" ht="15" customHeight="1" x14ac:dyDescent="0.25">
      <c r="A32" s="83" t="s">
        <v>69</v>
      </c>
      <c r="B32" s="84">
        <f>SUM([5]M01!B30,[5]M02!B30,[5]M03!B30,[5]M04!B30,[5]M05!B30,[5]M06!B30,[5]M07!B30,[5]M08!B30,[5]M09!B30,[5]M10!B30,[5]M11!B30,[5]M12!B30)</f>
        <v>5.0972087874588805</v>
      </c>
      <c r="L32" s="62"/>
      <c r="N32" s="74"/>
    </row>
    <row r="33" spans="1:14" ht="15" customHeight="1" x14ac:dyDescent="0.25">
      <c r="A33" s="85" t="s">
        <v>70</v>
      </c>
      <c r="B33" s="86">
        <f>SUM([5]M01!B31,[5]M02!B31,[5]M03!B31,[5]M04!B31,[5]M05!B31,[5]M06!B31,[5]M07!B31,[5]M08!B31,[5]M09!B31,[5]M10!B31,[5]M11!B31,[5]M12!B31)</f>
        <v>3.9572393416213876</v>
      </c>
      <c r="L33" s="62"/>
      <c r="N33" s="74"/>
    </row>
    <row r="34" spans="1:14" ht="20.25" hidden="1" customHeight="1" x14ac:dyDescent="0.25">
      <c r="A34" s="61" t="s">
        <v>71</v>
      </c>
      <c r="L34" s="62"/>
      <c r="N34" s="74"/>
    </row>
    <row r="35" spans="1:14" ht="15" hidden="1" customHeight="1" x14ac:dyDescent="0.25">
      <c r="A35" s="83" t="s">
        <v>69</v>
      </c>
      <c r="B35" s="84" t="e">
        <f>SUM([5]M01!#REF!,[5]M02!#REF!,[5]M03!#REF!,[5]M04!#REF!,[5]M05!#REF!,[5]M06!#REF!,[5]M07!#REF!,[5]M08!#REF!,[5]M09!#REF!,[5]M10!#REF!,[5]M11!#REF!,[5]M12!#REF!)</f>
        <v>#REF!</v>
      </c>
      <c r="L35" s="62"/>
      <c r="N35" s="74"/>
    </row>
    <row r="36" spans="1:14" ht="15" hidden="1" customHeight="1" x14ac:dyDescent="0.25">
      <c r="A36" s="85" t="s">
        <v>70</v>
      </c>
      <c r="B36" s="86" t="e">
        <f>SUM([5]M01!#REF!,[5]M02!#REF!,[5]M03!#REF!,[5]M04!#REF!,[5]M05!#REF!,[5]M06!#REF!,[5]M07!#REF!,[5]M08!#REF!,[5]M09!#REF!,[5]M10!#REF!,[5]M11!#REF!,[5]M12!#REF!)</f>
        <v>#REF!</v>
      </c>
      <c r="L36" s="62"/>
      <c r="N36" s="74"/>
    </row>
    <row r="37" spans="1:14" ht="20.25" customHeight="1" x14ac:dyDescent="0.25">
      <c r="A37" s="61" t="s">
        <v>72</v>
      </c>
      <c r="L37" s="62"/>
      <c r="N37" s="74"/>
    </row>
    <row r="38" spans="1:14" ht="15" customHeight="1" x14ac:dyDescent="0.25">
      <c r="A38" s="87" t="s">
        <v>67</v>
      </c>
      <c r="B38" s="88">
        <f>SUM([5]M01!B33*$B$14,[5]M02!B33*$C$14,[5]M03!B33*$D$14,[5]M04!B33*$E$14,[5]M05!B33*$F$14,[5]M06!B33*$G$14,[5]M07!B33*$H$14,[5]M08!B33*$I$14,[5]M09!B33*$J$14,[5]M10!B33*$K$14,[5]M11!B33*$L$14,[5]M12!B33*$M$14)/$N$14</f>
        <v>0</v>
      </c>
      <c r="C38" s="89">
        <f>SUM([5]M01!C33*$B$14,[5]M02!C33*$C$14,[5]M03!C33*$D$14,[5]M04!C33*$E$14,[5]M05!C33*$F$14,[5]M06!C33*$G$14,[5]M07!C33*$H$14,[5]M08!C33*$I$14,[5]M09!C33*$J$14,[5]M10!C33*$K$14,[5]M11!C33*$L$14,[5]M12!C33*$M$14)/$N$14</f>
        <v>0</v>
      </c>
      <c r="D38" s="89">
        <f>SUM([5]M01!D33*$B$14,[5]M02!D33*$C$14,[5]M03!D33*$D$14,[5]M04!D33*$E$14,[5]M05!D33*$F$14,[5]M06!D33*$G$14,[5]M07!D33*$H$14,[5]M08!D33*$I$14,[5]M09!D33*$J$14,[5]M10!D33*$K$14,[5]M11!D33*$L$14,[5]M12!D33*$M$14)/$N$14</f>
        <v>0</v>
      </c>
      <c r="E38" s="89">
        <f>SUM([5]M01!E33*$B$14,[5]M02!E33*$C$14,[5]M03!E33*$D$14,[5]M04!E33*$E$14,[5]M05!E33*$F$14,[5]M06!E33*$G$14,[5]M07!E33*$H$14,[5]M08!E33*$I$14,[5]M09!E33*$J$14,[5]M10!E33*$K$14,[5]M11!E33*$L$14,[5]M12!E33*$M$14)/$N$14</f>
        <v>0</v>
      </c>
      <c r="F38" s="89">
        <f>SUM([5]M01!F33*$B$14,[5]M02!F33*$C$14,[5]M03!F33*$D$14,[5]M04!F33*$E$14,[5]M05!F33*$F$14,[5]M06!F33*$G$14,[5]M07!F33*$H$14,[5]M08!F33*$I$14,[5]M09!F33*$J$14,[5]M10!F33*$K$14,[5]M11!F33*$L$14,[5]M12!F33*$M$14)/$N$14</f>
        <v>0.55993908774269463</v>
      </c>
      <c r="G38" s="89">
        <f>SUM([5]M01!G33*$B$14,[5]M02!G33*$C$14,[5]M03!G33*$D$14,[5]M04!G33*$E$14,[5]M05!G33*$F$14,[5]M06!G33*$G$14,[5]M07!G33*$H$14,[5]M08!G33*$I$14,[5]M09!G33*$J$14,[5]M10!G33*$K$14,[5]M11!G33*$L$14,[5]M12!G33*$M$14)/$N$14</f>
        <v>1.9067482603522257</v>
      </c>
      <c r="H38" s="89">
        <f>SUM([5]M01!H33*$B$14,[5]M02!H33*$C$14,[5]M03!H33*$D$14,[5]M04!H33*$E$14,[5]M05!H33*$F$14,[5]M06!H33*$G$14,[5]M07!H33*$H$14,[5]M08!H33*$I$14,[5]M09!H33*$J$14,[5]M10!H33*$K$14,[5]M11!H33*$L$14,[5]M12!H33*$M$14)/$N$14</f>
        <v>1.3366902882378642</v>
      </c>
      <c r="I38" s="89">
        <f>SUM([5]M01!I33*$B$14,[5]M02!I33*$C$14,[5]M03!I33*$D$14,[5]M04!I33*$E$14,[5]M05!I33*$F$14,[5]M06!I33*$G$14,[5]M07!I33*$H$14,[5]M08!I33*$I$14,[5]M09!I33*$J$14,[5]M10!I33*$K$14,[5]M11!I33*$L$14,[5]M12!I33*$M$14)/$N$14</f>
        <v>0</v>
      </c>
      <c r="J38" s="89">
        <f>SUM([5]M01!J33*$B$14,[5]M02!J33*$C$14,[5]M03!J33*$D$14,[5]M04!J33*$E$14,[5]M05!J33*$F$14,[5]M06!J33*$G$14,[5]M07!J33*$H$14,[5]M08!J33*$I$14,[5]M09!J33*$J$14,[5]M10!J33*$K$14,[5]M11!J33*$L$14,[5]M12!J33*$M$14)/$N$14</f>
        <v>0.16980044322513227</v>
      </c>
      <c r="K38" s="90">
        <f>SUM([5]M01!K33*$B$14,[5]M02!K33*$C$14,[5]M03!K33*$D$14,[5]M04!K33*$E$14,[5]M05!K33*$F$14,[5]M06!K33*$G$14,[5]M07!K33*$H$14,[5]M08!K33*$I$14,[5]M09!K33*$J$14,[5]M10!K33*$K$14,[5]M11!K33*$L$14,[5]M12!K33*$M$14)/$N$14</f>
        <v>0</v>
      </c>
      <c r="L38" s="62"/>
      <c r="N38" s="74"/>
    </row>
    <row r="39" spans="1:14" ht="20.25" customHeight="1" x14ac:dyDescent="0.25">
      <c r="A39" s="61" t="s">
        <v>73</v>
      </c>
      <c r="L39" s="62"/>
      <c r="N39" s="74"/>
    </row>
    <row r="40" spans="1:14" ht="15" customHeight="1" x14ac:dyDescent="0.25">
      <c r="A40" s="85" t="s">
        <v>70</v>
      </c>
      <c r="B40" s="86">
        <f>SUM([5]M01!I34,[5]M02!I34,[5]M03!I34,[5]M04!I34,[5]M05!I34,[5]M06!I34,[5]M07!I34,[5]M08!I34,[5]M09!I34,[5]M10!I34,[5]M11!I34,[5]M12!I34)</f>
        <v>24.838886130061315</v>
      </c>
      <c r="L40" s="62"/>
      <c r="N40" s="74"/>
    </row>
    <row r="41" spans="1:14" ht="9.9499999999999993" customHeight="1" x14ac:dyDescent="0.25">
      <c r="L41" s="62"/>
      <c r="N41" s="74"/>
    </row>
    <row r="42" spans="1:14" ht="9.9499999999999993" customHeight="1" thickBot="1" x14ac:dyDescent="0.3">
      <c r="L42" s="91"/>
      <c r="N42" s="74"/>
    </row>
    <row r="43" spans="1:14" ht="20.25" customHeight="1" thickTop="1" x14ac:dyDescent="0.25">
      <c r="A43" s="92" t="s">
        <v>74</v>
      </c>
      <c r="B43" s="93"/>
      <c r="C43" s="93"/>
      <c r="D43" s="93"/>
      <c r="E43" s="93"/>
      <c r="F43" s="93"/>
      <c r="G43" s="93"/>
      <c r="H43" s="93"/>
      <c r="I43" s="93"/>
      <c r="J43" s="93"/>
      <c r="K43" s="94"/>
      <c r="L43" s="95"/>
      <c r="N43" s="74"/>
    </row>
    <row r="44" spans="1:14" ht="15" customHeight="1" x14ac:dyDescent="0.25">
      <c r="A44" s="96" t="s">
        <v>1</v>
      </c>
      <c r="B44" s="97">
        <f>SUM([5]M01!B51*$B$14,[5]M02!B51*$C$14,[5]M03!B51*$D$14,[5]M04!B51*$E$14,[5]M05!B51*$F$14,[5]M06!B51*$G$14,[5]M07!B51*$H$14,[5]M08!B51*$I$14,[5]M09!B51*$J$14,[5]M10!B51*$K$14,[5]M11!B51*$L$14,[5]M12!B51*$M$14)/$N$14</f>
        <v>2.2674611543083709</v>
      </c>
      <c r="C44" s="98">
        <f>SUM([5]M01!C51*$B$14,[5]M02!C51*$C$14,[5]M03!C51*$D$14,[5]M04!C51*$E$14,[5]M05!C51*$F$14,[5]M06!C51*$G$14,[5]M07!C51*$H$14,[5]M08!C51*$I$14,[5]M09!C51*$J$14,[5]M10!C51*$K$14,[5]M11!C51*$L$14,[5]M12!C51*$M$14)/$N$14</f>
        <v>2.4204007548101218</v>
      </c>
      <c r="D44" s="98">
        <f>SUM([5]M01!D51*$B$14,[5]M02!D51*$C$14,[5]M03!D51*$D$14,[5]M04!D51*$E$14,[5]M05!D51*$F$14,[5]M06!D51*$G$14,[5]M07!D51*$H$14,[5]M08!D51*$I$14,[5]M09!D51*$J$14,[5]M10!D51*$K$14,[5]M11!D51*$L$14,[5]M12!D51*$M$14)/$N$14</f>
        <v>2.8422863983268636</v>
      </c>
      <c r="E44" s="98">
        <f>SUM([5]M01!E51*$B$14,[5]M02!E51*$C$14,[5]M03!E51*$D$14,[5]M04!E51*$E$14,[5]M05!E51*$F$14,[5]M06!E51*$G$14,[5]M07!E51*$H$14,[5]M08!E51*$I$14,[5]M09!E51*$J$14,[5]M10!E51*$K$14,[5]M11!E51*$L$14,[5]M12!E51*$M$14)/$N$14</f>
        <v>1.7900781613567236</v>
      </c>
      <c r="F44" s="98">
        <f>SUM([5]M01!F51*$B$14,[5]M02!F51*$C$14,[5]M03!F51*$D$14,[5]M04!F51*$E$14,[5]M05!F51*$F$14,[5]M06!F51*$G$14,[5]M07!F51*$H$14,[5]M08!F51*$I$14,[5]M09!F51*$J$14,[5]M10!F51*$K$14,[5]M11!F51*$L$14,[5]M12!F51*$M$14)/$N$14</f>
        <v>0.85321016224250246</v>
      </c>
      <c r="G44" s="98">
        <f>SUM([5]M01!G51*$B$14,[5]M02!G51*$C$14,[5]M03!G51*$D$14,[5]M04!G51*$E$14,[5]M05!G51*$F$14,[5]M06!G51*$G$14,[5]M07!G51*$H$14,[5]M08!G51*$I$14,[5]M09!G51*$J$14,[5]M10!G51*$K$14,[5]M11!G51*$L$14,[5]M12!G51*$M$14)/$N$14</f>
        <v>0</v>
      </c>
      <c r="H44" s="98">
        <f>SUM([5]M01!H51*$B$14,[5]M02!H51*$C$14,[5]M03!H51*$D$14,[5]M04!H51*$E$14,[5]M05!H51*$F$14,[5]M06!H51*$G$14,[5]M07!H51*$H$14,[5]M08!H51*$I$14,[5]M09!H51*$J$14,[5]M10!H51*$K$14,[5]M11!H51*$L$14,[5]M12!H51*$M$14)/$N$14</f>
        <v>9.6670034306086061E-2</v>
      </c>
      <c r="I44" s="98">
        <f>SUM([5]M01!I51*$B$14,[5]M02!I51*$C$14,[5]M03!I51*$D$14,[5]M04!I51*$E$14,[5]M05!I51*$F$14,[5]M06!I51*$G$14,[5]M07!I51*$H$14,[5]M08!I51*$I$14,[5]M09!I51*$J$14,[5]M10!I51*$K$14,[5]M11!I51*$L$14,[5]M12!I51*$M$14)/$N$14</f>
        <v>1.3713298560893243</v>
      </c>
      <c r="J44" s="98">
        <f>SUM([5]M01!J51*$B$14,[5]M02!J51*$C$14,[5]M03!J51*$D$14,[5]M04!J51*$E$14,[5]M05!J51*$F$14,[5]M06!J51*$G$14,[5]M07!J51*$H$14,[5]M08!J51*$I$14,[5]M09!J51*$J$14,[5]M10!J51*$K$14,[5]M11!J51*$L$14,[5]M12!J51*$M$14)/$N$14</f>
        <v>0.19653636607899466</v>
      </c>
      <c r="K44" s="99">
        <f>SUM([5]M01!K51*$B$14,[5]M02!K51*$C$14,[5]M03!K51*$D$14,[5]M04!K51*$E$14,[5]M05!K51*$F$14,[5]M06!K51*$G$14,[5]M07!K51*$H$14,[5]M08!K51*$I$14,[5]M09!K51*$J$14,[5]M10!K51*$K$14,[5]M11!K51*$L$14,[5]M12!K51*$M$14)/$N$14</f>
        <v>3.228750950723958</v>
      </c>
      <c r="L44" s="95"/>
      <c r="N44" s="74"/>
    </row>
    <row r="45" spans="1:14" ht="15" customHeight="1" x14ac:dyDescent="0.25">
      <c r="A45" s="100" t="s">
        <v>67</v>
      </c>
      <c r="B45" s="101">
        <f>SUM([5]M01!B52*$B$14,[5]M02!B52*$C$14,[5]M03!B52*$D$14,[5]M04!B52*$E$14,[5]M05!B52*$F$14,[5]M06!B52*$G$14,[5]M07!B52*$H$14,[5]M08!B52*$I$14,[5]M09!B52*$J$14,[5]M10!B52*$K$14,[5]M11!B52*$L$14,[5]M12!B52*$M$14)/$N$14</f>
        <v>0</v>
      </c>
      <c r="C45" s="101">
        <f>SUM([5]M01!C52*$B$14,[5]M02!C52*$C$14,[5]M03!C52*$D$14,[5]M04!C52*$E$14,[5]M05!C52*$F$14,[5]M06!C52*$G$14,[5]M07!C52*$H$14,[5]M08!C52*$I$14,[5]M09!C52*$J$14,[5]M10!C52*$K$14,[5]M11!C52*$L$14,[5]M12!C52*$M$14)/$N$14</f>
        <v>0</v>
      </c>
      <c r="D45" s="101">
        <f>SUM([5]M01!D52*$B$14,[5]M02!D52*$C$14,[5]M03!D52*$D$14,[5]M04!D52*$E$14,[5]M05!D52*$F$14,[5]M06!D52*$G$14,[5]M07!D52*$H$14,[5]M08!D52*$I$14,[5]M09!D52*$J$14,[5]M10!D52*$K$14,[5]M11!D52*$L$14,[5]M12!D52*$M$14)/$N$14</f>
        <v>0</v>
      </c>
      <c r="E45" s="101">
        <f>SUM([5]M01!E52*$B$14,[5]M02!E52*$C$14,[5]M03!E52*$D$14,[5]M04!E52*$E$14,[5]M05!E52*$F$14,[5]M06!E52*$G$14,[5]M07!E52*$H$14,[5]M08!E52*$I$14,[5]M09!E52*$J$14,[5]M10!E52*$K$14,[5]M11!E52*$L$14,[5]M12!E52*$M$14)/$N$14</f>
        <v>0.22408300165363626</v>
      </c>
      <c r="F45" s="101">
        <f>SUM([5]M01!F52*$B$14,[5]M02!F52*$C$14,[5]M03!F52*$D$14,[5]M04!F52*$E$14,[5]M05!F52*$F$14,[5]M06!F52*$G$14,[5]M07!F52*$H$14,[5]M08!F52*$I$14,[5]M09!F52*$J$14,[5]M10!F52*$K$14,[5]M11!F52*$L$14,[5]M12!F52*$M$14)/$N$14</f>
        <v>1.2535867772980436</v>
      </c>
      <c r="G45" s="101">
        <f>SUM([5]M01!G52*$B$14,[5]M02!G52*$C$14,[5]M03!G52*$D$14,[5]M04!G52*$E$14,[5]M05!G52*$F$14,[5]M06!G52*$G$14,[5]M07!G52*$H$14,[5]M08!G52*$I$14,[5]M09!G52*$J$14,[5]M10!G52*$K$14,[5]M11!G52*$L$14,[5]M12!G52*$M$14)/$N$14</f>
        <v>2.8357528076408234</v>
      </c>
      <c r="H45" s="101">
        <f>SUM([5]M01!H52*$B$14,[5]M02!H52*$C$14,[5]M03!H52*$D$14,[5]M04!H52*$E$14,[5]M05!H52*$F$14,[5]M06!H52*$G$14,[5]M07!H52*$H$14,[5]M08!H52*$I$14,[5]M09!H52*$J$14,[5]M10!H52*$K$14,[5]M11!H52*$L$14,[5]M12!H52*$M$14)/$N$14</f>
        <v>2.1677817254231293</v>
      </c>
      <c r="I45" s="101">
        <f>SUM([5]M01!I52*$B$14,[5]M02!I52*$C$14,[5]M03!I52*$D$14,[5]M04!I52*$E$14,[5]M05!I52*$F$14,[5]M06!I52*$G$14,[5]M07!I52*$H$14,[5]M08!I52*$I$14,[5]M09!I52*$J$14,[5]M10!I52*$K$14,[5]M11!I52*$L$14,[5]M12!I52*$M$14)/$N$14</f>
        <v>0</v>
      </c>
      <c r="J45" s="101">
        <f>SUM([5]M01!J52*$B$14,[5]M02!J52*$C$14,[5]M03!J52*$D$14,[5]M04!J52*$E$14,[5]M05!J52*$F$14,[5]M06!J52*$G$14,[5]M07!J52*$H$14,[5]M08!J52*$I$14,[5]M09!J52*$J$14,[5]M10!J52*$K$14,[5]M11!J52*$L$14,[5]M12!J52*$M$14)/$N$14</f>
        <v>0.60131364996526659</v>
      </c>
      <c r="K45" s="102">
        <f>SUM([5]M01!K52*$B$14,[5]M02!K52*$C$14,[5]M03!K52*$D$14,[5]M04!K52*$E$14,[5]M05!K52*$F$14,[5]M06!K52*$G$14,[5]M07!K52*$H$14,[5]M08!K52*$I$14,[5]M09!K52*$J$14,[5]M10!K52*$K$14,[5]M11!K52*$L$14,[5]M12!K52*$M$14)/$N$14</f>
        <v>4.7419564672638831E-2</v>
      </c>
      <c r="L45" s="95"/>
      <c r="N45" s="74"/>
    </row>
    <row r="46" spans="1:14" ht="20.25" customHeight="1" x14ac:dyDescent="0.2">
      <c r="A46" s="103" t="s">
        <v>75</v>
      </c>
      <c r="B46" s="104"/>
      <c r="C46" s="104"/>
      <c r="D46" s="104"/>
      <c r="E46" s="104"/>
      <c r="F46" s="104"/>
      <c r="G46" s="104"/>
      <c r="H46" s="104"/>
      <c r="I46" s="105"/>
      <c r="J46" s="105"/>
      <c r="K46" s="106"/>
      <c r="L46" s="95"/>
      <c r="N46" s="107"/>
    </row>
    <row r="47" spans="1:14" ht="15" customHeight="1" x14ac:dyDescent="0.25">
      <c r="A47" s="108" t="s">
        <v>69</v>
      </c>
      <c r="B47" s="109">
        <f>B32</f>
        <v>5.0972087874588805</v>
      </c>
      <c r="C47" s="110"/>
      <c r="D47" s="110"/>
      <c r="E47" s="105"/>
      <c r="F47" s="105"/>
      <c r="G47" s="105"/>
      <c r="H47" s="104"/>
      <c r="I47" s="105"/>
      <c r="J47" s="105"/>
      <c r="K47" s="106"/>
      <c r="L47" s="95"/>
      <c r="N47" s="111"/>
    </row>
    <row r="48" spans="1:14" ht="15" customHeight="1" x14ac:dyDescent="0.25">
      <c r="A48" s="112" t="s">
        <v>70</v>
      </c>
      <c r="B48" s="113">
        <f>B33+B40</f>
        <v>28.796125471682704</v>
      </c>
      <c r="C48" s="110"/>
      <c r="D48" s="110"/>
      <c r="E48" s="105"/>
      <c r="F48" s="105"/>
      <c r="G48" s="105"/>
      <c r="H48" s="104"/>
      <c r="I48" s="105"/>
      <c r="J48" s="105"/>
      <c r="K48" s="106"/>
      <c r="L48" s="95"/>
      <c r="N48" s="111"/>
    </row>
    <row r="49" spans="1:14" ht="9.9499999999999993" customHeight="1" thickBot="1" x14ac:dyDescent="0.3">
      <c r="A49" s="114"/>
      <c r="B49" s="115"/>
      <c r="C49" s="116"/>
      <c r="D49" s="116"/>
      <c r="E49" s="116"/>
      <c r="F49" s="116"/>
      <c r="G49" s="116"/>
      <c r="H49" s="116"/>
      <c r="I49" s="116"/>
      <c r="J49" s="116"/>
      <c r="K49" s="117"/>
      <c r="L49" s="95"/>
      <c r="N49" s="74"/>
    </row>
    <row r="50" spans="1:14" ht="9.9499999999999993" customHeight="1" thickTop="1" x14ac:dyDescent="0.25">
      <c r="B50" s="118"/>
      <c r="L50" s="91"/>
      <c r="N50" s="74"/>
    </row>
    <row r="51" spans="1:14" ht="20.25" customHeight="1" x14ac:dyDescent="0.25">
      <c r="A51" s="119" t="s">
        <v>76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1">
        <f>ROUND(SUM(L54:L55,L57:L58),3)</f>
        <v>51220.152000000002</v>
      </c>
      <c r="M51" s="121">
        <f>ROUND(B3,3)</f>
        <v>51220.152000000002</v>
      </c>
      <c r="N51" s="74"/>
    </row>
    <row r="52" spans="1:14" ht="20.25" customHeight="1" x14ac:dyDescent="0.25">
      <c r="A52" s="122" t="s">
        <v>77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3"/>
      <c r="M52" s="124">
        <f>M53+M56</f>
        <v>0.99999999552178531</v>
      </c>
      <c r="N52" s="74"/>
    </row>
    <row r="53" spans="1:14" ht="20.25" customHeight="1" x14ac:dyDescent="0.25">
      <c r="A53" s="125" t="s">
        <v>10</v>
      </c>
      <c r="B53" s="126">
        <v>1</v>
      </c>
      <c r="C53" s="127">
        <v>2</v>
      </c>
      <c r="D53" s="127">
        <v>3</v>
      </c>
      <c r="E53" s="127">
        <v>4</v>
      </c>
      <c r="F53" s="127">
        <v>5</v>
      </c>
      <c r="G53" s="127">
        <v>6</v>
      </c>
      <c r="H53" s="127">
        <v>7</v>
      </c>
      <c r="I53" s="127">
        <v>8</v>
      </c>
      <c r="J53" s="127">
        <v>9</v>
      </c>
      <c r="K53" s="128">
        <v>10</v>
      </c>
      <c r="L53" s="129">
        <f>L54+L55</f>
        <v>27580.702787670845</v>
      </c>
      <c r="M53" s="124">
        <f>L53/$M$51</f>
        <v>0.53847366145400821</v>
      </c>
      <c r="N53" s="130"/>
    </row>
    <row r="54" spans="1:14" ht="15" customHeight="1" x14ac:dyDescent="0.25">
      <c r="A54" s="131" t="s">
        <v>1</v>
      </c>
      <c r="B54" s="132">
        <f>SUM([5]M01!B38,[5]M02!B38,[5]M03!B38,[5]M04!B38,[5]M05!B38,[5]M06!B38,[5]M07!B38,[5]M08!B38,[5]M09!B38,[5]M10!B38,[5]M11!B38,[5]M12!B38)</f>
        <v>2519.1726760090933</v>
      </c>
      <c r="C54" s="133">
        <f>SUM([5]M01!C38,[5]M02!C38,[5]M03!C38,[5]M04!C38,[5]M05!C38,[5]M06!C38,[5]M07!C38,[5]M08!C38,[5]M09!C38,[5]M10!C38,[5]M11!C38,[5]M12!C38)</f>
        <v>3361.1610600285153</v>
      </c>
      <c r="D54" s="133">
        <f>SUM([5]M01!D38,[5]M02!D38,[5]M03!D38,[5]M04!D38,[5]M05!D38,[5]M06!D38,[5]M07!D38,[5]M08!D38,[5]M09!D38,[5]M10!D38,[5]M11!D38,[5]M12!D38)</f>
        <v>2568.8415845042523</v>
      </c>
      <c r="E54" s="133">
        <f>SUM([5]M01!E38,[5]M02!E38,[5]M03!E38,[5]M04!E38,[5]M05!E38,[5]M06!E38,[5]M07!E38,[5]M08!E38,[5]M09!E38,[5]M10!E38,[5]M11!E38,[5]M12!E38)</f>
        <v>3654.2460265180048</v>
      </c>
      <c r="F54" s="133">
        <f>SUM([5]M01!F38,[5]M02!F38,[5]M03!F38,[5]M04!F38,[5]M05!F38,[5]M06!F38,[5]M07!F38,[5]M08!F38,[5]M09!F38,[5]M10!F38,[5]M11!F38,[5]M12!F38)</f>
        <v>1286.2474966505301</v>
      </c>
      <c r="G54" s="133">
        <f>SUM([5]M01!G38,[5]M02!G38,[5]M03!G38,[5]M04!G38,[5]M05!G38,[5]M06!G38,[5]M07!G38,[5]M08!G38,[5]M09!G38,[5]M10!G38,[5]M11!G38,[5]M12!G38)</f>
        <v>0</v>
      </c>
      <c r="H54" s="133">
        <f>SUM([5]M01!H38,[5]M02!H38,[5]M03!H38,[5]M04!H38,[5]M05!H38,[5]M06!H38,[5]M07!H38,[5]M08!H38,[5]M09!H38,[5]M10!H38,[5]M11!H38,[5]M12!H38)</f>
        <v>77.457701392112952</v>
      </c>
      <c r="I54" s="133">
        <f>SUM([5]M01!I38,[5]M02!I38,[5]M03!I38,[5]M04!I38,[5]M05!I38,[5]M06!I38,[5]M07!I38,[5]M08!I38,[5]M09!I38,[5]M10!I38,[5]M11!I38,[5]M12!I38)</f>
        <v>847.40390702259822</v>
      </c>
      <c r="J54" s="133">
        <f>SUM([5]M01!J38,[5]M02!J38,[5]M03!J38,[5]M04!J38,[5]M05!J38,[5]M06!J38,[5]M07!J38,[5]M08!J38,[5]M09!J38,[5]M10!J38,[5]M11!J38,[5]M12!J38)</f>
        <v>216.19559968993869</v>
      </c>
      <c r="K54" s="134">
        <f>SUM([5]M01!K38,[5]M02!K38,[5]M03!K38,[5]M04!K38,[5]M05!K38,[5]M06!K38,[5]M07!K38,[5]M08!K38,[5]M09!K38,[5]M10!K38,[5]M11!K38,[5]M12!K38)</f>
        <v>4775.7658995545426</v>
      </c>
      <c r="L54" s="135">
        <f>SUM(B54:K54)</f>
        <v>19306.49195136959</v>
      </c>
      <c r="M54" s="136">
        <f>L54/(L55+L54)</f>
        <v>0.7</v>
      </c>
      <c r="N54" s="137"/>
    </row>
    <row r="55" spans="1:14" ht="15" customHeight="1" x14ac:dyDescent="0.25">
      <c r="A55" s="138" t="s">
        <v>67</v>
      </c>
      <c r="B55" s="139">
        <f>SUM([5]M01!B39,[5]M02!B39,[5]M03!B39,[5]M04!B39,[5]M05!B39,[5]M06!B39,[5]M07!B39,[5]M08!B39,[5]M09!B39,[5]M10!B39,[5]M11!B39,[5]M12!B39)</f>
        <v>0</v>
      </c>
      <c r="C55" s="140">
        <f>SUM([5]M01!C39,[5]M02!C39,[5]M03!C39,[5]M04!C39,[5]M05!C39,[5]M06!C39,[5]M07!C39,[5]M08!C39,[5]M09!C39,[5]M10!C39,[5]M11!C39,[5]M12!C39)</f>
        <v>0</v>
      </c>
      <c r="D55" s="140">
        <f>SUM([5]M01!D39,[5]M02!D39,[5]M03!D39,[5]M04!D39,[5]M05!D39,[5]M06!D39,[5]M07!D39,[5]M08!D39,[5]M09!D39,[5]M10!D39,[5]M11!D39,[5]M12!D39)</f>
        <v>0</v>
      </c>
      <c r="E55" s="140">
        <f>SUM([5]M01!E39,[5]M02!E39,[5]M03!E39,[5]M04!E39,[5]M05!E39,[5]M06!E39,[5]M07!E39,[5]M08!E39,[5]M09!E39,[5]M10!E39,[5]M11!E39,[5]M12!E39)</f>
        <v>78.217022806170846</v>
      </c>
      <c r="F55" s="140">
        <f>SUM([5]M01!F39,[5]M02!F39,[5]M03!F39,[5]M04!F39,[5]M05!F39,[5]M06!F39,[5]M07!F39,[5]M08!F39,[5]M09!F39,[5]M10!F39,[5]M11!F39,[5]M12!F39)</f>
        <v>1088.637343545093</v>
      </c>
      <c r="G55" s="140">
        <f>SUM([5]M01!G39,[5]M02!G39,[5]M03!G39,[5]M04!G39,[5]M05!G39,[5]M06!G39,[5]M07!G39,[5]M08!G39,[5]M09!G39,[5]M10!G39,[5]M11!G39,[5]M12!G39)</f>
        <v>615.73456825947494</v>
      </c>
      <c r="H55" s="140">
        <f>SUM([5]M01!H39,[5]M02!H39,[5]M03!H39,[5]M04!H39,[5]M05!H39,[5]M06!H39,[5]M07!H39,[5]M08!H39,[5]M09!H39,[5]M10!H39,[5]M11!H39,[5]M12!H39)</f>
        <v>5865.4708759314381</v>
      </c>
      <c r="I55" s="140">
        <f>SUM([5]M01!I39,[5]M02!I39,[5]M03!I39,[5]M04!I39,[5]M05!I39,[5]M06!I39,[5]M07!I39,[5]M08!I39,[5]M09!I39,[5]M10!I39,[5]M11!I39,[5]M12!I39)</f>
        <v>0</v>
      </c>
      <c r="J55" s="140">
        <f>SUM([5]M01!J39,[5]M02!J39,[5]M03!J39,[5]M04!J39,[5]M05!J39,[5]M06!J39,[5]M07!J39,[5]M08!J39,[5]M09!J39,[5]M10!J39,[5]M11!J39,[5]M12!J39)</f>
        <v>620.95679476131454</v>
      </c>
      <c r="K55" s="141">
        <f>SUM([5]M01!K39,[5]M02!K39,[5]M03!K39,[5]M04!K39,[5]M05!K39,[5]M06!K39,[5]M07!K39,[5]M08!K39,[5]M09!K39,[5]M10!K39,[5]M11!K39,[5]M12!K39)</f>
        <v>5.1942309977617453</v>
      </c>
      <c r="L55" s="142">
        <f>SUM(B55:K55)</f>
        <v>8274.2108363012539</v>
      </c>
      <c r="M55" s="143">
        <f>L55/(L54+L55)</f>
        <v>0.3</v>
      </c>
      <c r="N55" s="15"/>
    </row>
    <row r="56" spans="1:14" ht="20.25" customHeight="1" x14ac:dyDescent="0.25">
      <c r="A56" s="122" t="s">
        <v>78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9">
        <f>L57+L58</f>
        <v>23639.44898295432</v>
      </c>
      <c r="M56" s="124">
        <f>L56/$M$51</f>
        <v>0.46152633406777704</v>
      </c>
      <c r="N56" s="130"/>
    </row>
    <row r="57" spans="1:14" ht="15" customHeight="1" x14ac:dyDescent="0.25">
      <c r="A57" s="131" t="s">
        <v>1</v>
      </c>
      <c r="B57" s="132">
        <f>SUM([5]M01!B41,[5]M02!B41,[5]M03!B41,[5]M04!B41,[5]M05!B41,[5]M06!B41,[5]M07!B41,[5]M08!B41,[5]M09!B41,[5]M10!B41,[5]M11!B41,[5]M12!B41)</f>
        <v>1034.2236629754073</v>
      </c>
      <c r="C57" s="133">
        <f>SUM([5]M01!C41,[5]M02!C41,[5]M03!C41,[5]M04!C41,[5]M05!C41,[5]M06!C41,[5]M07!C41,[5]M08!C41,[5]M09!C41,[5]M10!C41,[5]M11!C41,[5]M12!C41)</f>
        <v>2741.2788858953859</v>
      </c>
      <c r="D57" s="133">
        <f>SUM([5]M01!D41,[5]M02!D41,[5]M03!D41,[5]M04!D41,[5]M05!D41,[5]M06!D41,[5]M07!D41,[5]M08!D41,[5]M09!D41,[5]M10!D41,[5]M11!D41,[5]M12!D41)</f>
        <v>791.44360842874028</v>
      </c>
      <c r="E57" s="133">
        <f>SUM([5]M01!E41,[5]M02!E41,[5]M03!E41,[5]M04!E41,[5]M05!E41,[5]M06!E41,[5]M07!E41,[5]M08!E41,[5]M09!E41,[5]M10!E41,[5]M11!E41,[5]M12!E41)</f>
        <v>1550.3517331671308</v>
      </c>
      <c r="F57" s="133">
        <f>SUM([5]M01!F41,[5]M02!F41,[5]M03!F41,[5]M04!F41,[5]M05!F41,[5]M06!F41,[5]M07!F41,[5]M08!F41,[5]M09!F41,[5]M10!F41,[5]M11!F41,[5]M12!F41)</f>
        <v>89.710874659276286</v>
      </c>
      <c r="G57" s="133">
        <f>SUM([5]M01!G41,[5]M02!G41,[5]M03!G41,[5]M04!G41,[5]M05!G41,[5]M06!G41,[5]M07!G41,[5]M08!G41,[5]M09!G41,[5]M10!G41,[5]M11!G41,[5]M12!G41)</f>
        <v>749.28969175645523</v>
      </c>
      <c r="H57" s="133">
        <f>SUM([5]M01!H41,[5]M02!H41,[5]M03!H41,[5]M04!H41,[5]M05!H41,[5]M06!H41,[5]M07!H41,[5]M08!H41,[5]M09!H41,[5]M10!H41,[5]M11!H41,[5]M12!H41)</f>
        <v>2940.9875261880252</v>
      </c>
      <c r="I57" s="133">
        <f>SUM([5]M01!I41,[5]M02!I41,[5]M03!I41,[5]M04!I41,[5]M05!I41,[5]M06!I41,[5]M07!I41,[5]M08!I41,[5]M09!I41,[5]M10!I41,[5]M11!I41,[5]M12!I41)</f>
        <v>1325.2742847393088</v>
      </c>
      <c r="J57" s="133">
        <f>SUM([5]M01!J41,[5]M02!J41,[5]M03!J41,[5]M04!J41,[5]M05!J41,[5]M06!J41,[5]M07!J41,[5]M08!J41,[5]M09!J41,[5]M10!J41,[5]M11!J41,[5]M12!J41)</f>
        <v>4039.6908803247866</v>
      </c>
      <c r="K57" s="134">
        <f>SUM([5]M01!K41,[5]M02!K41,[5]M03!K41,[5]M04!K41,[5]M05!K41,[5]M06!K41,[5]M07!K41,[5]M08!K41,[5]M09!K41,[5]M10!K41,[5]M11!K41,[5]M12!K41)</f>
        <v>1285.3631399335061</v>
      </c>
      <c r="L57" s="135">
        <f>SUM(B57:K57)</f>
        <v>16547.614288068024</v>
      </c>
      <c r="M57" s="136">
        <f>L57/(L58+L57)</f>
        <v>0.7</v>
      </c>
      <c r="N57" s="137"/>
    </row>
    <row r="58" spans="1:14" ht="15" customHeight="1" x14ac:dyDescent="0.25">
      <c r="A58" s="138" t="s">
        <v>67</v>
      </c>
      <c r="B58" s="139">
        <f>SUM([5]M01!B42,[5]M02!B42,[5]M03!B42,[5]M04!B42,[5]M05!B42,[5]M06!B42,[5]M07!B42,[5]M08!B42,[5]M09!B42,[5]M10!B42,[5]M11!B42,[5]M12!B42)</f>
        <v>146.73443478732108</v>
      </c>
      <c r="C58" s="140">
        <f>SUM([5]M01!C42,[5]M02!C42,[5]M03!C42,[5]M04!C42,[5]M05!C42,[5]M06!C42,[5]M07!C42,[5]M08!C42,[5]M09!C42,[5]M10!C42,[5]M11!C42,[5]M12!C42)</f>
        <v>0</v>
      </c>
      <c r="D58" s="140">
        <f>SUM([5]M01!D42,[5]M02!D42,[5]M03!D42,[5]M04!D42,[5]M05!D42,[5]M06!D42,[5]M07!D42,[5]M08!D42,[5]M09!D42,[5]M10!D42,[5]M11!D42,[5]M12!D42)</f>
        <v>0.3957239341621388</v>
      </c>
      <c r="E58" s="140">
        <f>SUM([5]M01!E42,[5]M02!E42,[5]M03!E42,[5]M04!E42,[5]M05!E42,[5]M06!E42,[5]M07!E42,[5]M08!E42,[5]M09!E42,[5]M10!E42,[5]M11!E42,[5]M12!E42)</f>
        <v>421.12941073534807</v>
      </c>
      <c r="F58" s="140">
        <f>SUM([5]M01!F42,[5]M02!F42,[5]M03!F42,[5]M04!F42,[5]M05!F42,[5]M06!F42,[5]M07!F42,[5]M08!F42,[5]M09!F42,[5]M10!F42,[5]M11!F42,[5]M12!F42)</f>
        <v>890.06162094186391</v>
      </c>
      <c r="G58" s="140">
        <f>SUM([5]M01!G42,[5]M02!G42,[5]M03!G42,[5]M04!G42,[5]M05!G42,[5]M06!G42,[5]M07!G42,[5]M08!G42,[5]M09!G42,[5]M10!G42,[5]M11!G42,[5]M12!G42)</f>
        <v>635.93627388556592</v>
      </c>
      <c r="H58" s="140">
        <f>SUM([5]M01!H42,[5]M02!H42,[5]M03!H42,[5]M04!H42,[5]M05!H42,[5]M06!H42,[5]M07!H42,[5]M08!H42,[5]M09!H42,[5]M10!H42,[5]M11!H42,[5]M12!H42)</f>
        <v>4096.5118405056346</v>
      </c>
      <c r="I58" s="140">
        <f>SUM([5]M01!I42,[5]M02!I42,[5]M03!I42,[5]M04!I42,[5]M05!I42,[5]M06!I42,[5]M07!I42,[5]M08!I42,[5]M09!I42,[5]M10!I42,[5]M11!I42,[5]M12!I42)</f>
        <v>0</v>
      </c>
      <c r="J58" s="140">
        <f>SUM([5]M01!J42,[5]M02!J42,[5]M03!J42,[5]M04!J42,[5]M05!J42,[5]M06!J42,[5]M07!J42,[5]M08!J42,[5]M09!J42,[5]M10!J42,[5]M11!J42,[5]M12!J42)</f>
        <v>553.02619000080131</v>
      </c>
      <c r="K58" s="141">
        <f>SUM([5]M01!K42,[5]M02!K42,[5]M03!K42,[5]M04!K42,[5]M05!K42,[5]M06!K42,[5]M07!K42,[5]M08!K42,[5]M09!K42,[5]M10!K42,[5]M11!K42,[5]M12!K42)</f>
        <v>348.03920009560107</v>
      </c>
      <c r="L58" s="142">
        <f>SUM(B58:K58)</f>
        <v>7091.8346948862973</v>
      </c>
      <c r="M58" s="143">
        <f>L58/(L57+L58)</f>
        <v>0.30000000000000004</v>
      </c>
      <c r="N58" s="74"/>
    </row>
    <row r="59" spans="1:14" ht="20.25" customHeight="1" x14ac:dyDescent="0.25">
      <c r="A59" s="122" t="s">
        <v>79</v>
      </c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9">
        <f>L60+L61</f>
        <v>55642.054105485877</v>
      </c>
      <c r="M59" s="124">
        <f>IFERROR(L59/B7,0)</f>
        <v>1</v>
      </c>
      <c r="N59" s="74"/>
    </row>
    <row r="60" spans="1:14" ht="15" customHeight="1" x14ac:dyDescent="0.25">
      <c r="A60" s="131" t="s">
        <v>80</v>
      </c>
      <c r="B60" s="132">
        <f>SUM([5]M01!B44,[5]M02!B44,[5]M03!B44,[5]M04!B44,[5]M05!B44,[5]M06!B44,[5]M07!B44,[5]M08!B44,[5]M09!B44,[5]M10!B44,[5]M11!B44,[5]M12!B44)</f>
        <v>0</v>
      </c>
      <c r="C60" s="133">
        <f>SUM([5]M01!C44,[5]M02!C44,[5]M03!C44,[5]M04!C44,[5]M05!C44,[5]M06!C44,[5]M07!C44,[5]M08!C44,[5]M09!C44,[5]M10!C44,[5]M11!C44,[5]M12!C44)</f>
        <v>0</v>
      </c>
      <c r="D60" s="133">
        <f>SUM([5]M01!D44,[5]M02!D44,[5]M03!D44,[5]M04!D44,[5]M05!D44,[5]M06!D44,[5]M07!D44,[5]M08!D44,[5]M09!D44,[5]M10!D44,[5]M11!D44,[5]M12!D44)</f>
        <v>0</v>
      </c>
      <c r="E60" s="133">
        <f>SUM([5]M01!E44,[5]M02!E44,[5]M03!E44,[5]M04!E44,[5]M05!E44,[5]M06!E44,[5]M07!E44,[5]M08!E44,[5]M09!E44,[5]M10!E44,[5]M11!E44,[5]M12!E44)</f>
        <v>0</v>
      </c>
      <c r="F60" s="133">
        <f>SUM([5]M01!F44,[5]M02!F44,[5]M03!F44,[5]M04!F44,[5]M05!F44,[5]M06!F44,[5]M07!F44,[5]M08!F44,[5]M09!F44,[5]M10!F44,[5]M11!F44,[5]M12!F44)</f>
        <v>865.67343558424545</v>
      </c>
      <c r="G60" s="133">
        <f>SUM([5]M01!G44,[5]M02!G44,[5]M03!G44,[5]M04!G44,[5]M05!G44,[5]M06!G44,[5]M07!G44,[5]M08!G44,[5]M09!G44,[5]M10!G44,[5]M11!G44,[5]M12!G44)</f>
        <v>1219.6072158465965</v>
      </c>
      <c r="H60" s="133">
        <f>SUM([5]M01!H44,[5]M02!H44,[5]M03!H44,[5]M04!H44,[5]M05!H44,[5]M06!H44,[5]M07!H44,[5]M08!H44,[5]M09!H44,[5]M10!H44,[5]M11!H44,[5]M12!H44)</f>
        <v>8823.0051516101066</v>
      </c>
      <c r="I60" s="133">
        <f>SUM([5]M01!I44,[5]M02!I44,[5]M03!I44,[5]M04!I44,[5]M05!I44,[5]M06!I44,[5]M07!I44,[5]M08!I44,[5]M09!I44,[5]M10!I44,[5]M11!I44,[5]M12!I44)</f>
        <v>0</v>
      </c>
      <c r="J60" s="133">
        <f>SUM([5]M01!J44,[5]M02!J44,[5]M03!J44,[5]M04!J44,[5]M05!J44,[5]M06!J44,[5]M07!J44,[5]M08!J44,[5]M09!J44,[5]M10!J44,[5]M11!J44,[5]M12!J44)</f>
        <v>219.58575433447896</v>
      </c>
      <c r="K60" s="134">
        <f>SUM([5]M01!K44,[5]M02!K44,[5]M03!K44,[5]M04!K44,[5]M05!K44,[5]M06!K44,[5]M07!K44,[5]M08!K44,[5]M09!K44,[5]M10!K44,[5]M11!K44,[5]M12!K44)</f>
        <v>0</v>
      </c>
      <c r="L60" s="135">
        <f>SUM(B60:K60)</f>
        <v>11127.871557375427</v>
      </c>
      <c r="M60" s="136">
        <f>L60/(L61+L60)</f>
        <v>0.19999030834266604</v>
      </c>
      <c r="N60" s="74"/>
    </row>
    <row r="61" spans="1:14" ht="15" customHeight="1" x14ac:dyDescent="0.25">
      <c r="A61" s="138" t="s">
        <v>81</v>
      </c>
      <c r="B61" s="139">
        <f>SUM([5]M01!B45,[5]M02!B45,[5]M03!B45,[5]M04!B45,[5]M05!B45,[5]M06!B45,[5]M07!B45,[5]M08!B45,[5]M09!B45,[5]M10!B45,[5]M11!B45,[5]M12!B45)</f>
        <v>921.02589770267332</v>
      </c>
      <c r="C61" s="140">
        <f>SUM([5]M01!C45,[5]M02!C45,[5]M03!C45,[5]M04!C45,[5]M05!C45,[5]M06!C45,[5]M07!C45,[5]M08!C45,[5]M09!C45,[5]M10!C45,[5]M11!C45,[5]M12!C45)</f>
        <v>0</v>
      </c>
      <c r="D61" s="140">
        <f>SUM([5]M01!D45,[5]M02!D45,[5]M03!D45,[5]M04!D45,[5]M05!D45,[5]M06!D45,[5]M07!D45,[5]M08!D45,[5]M09!D45,[5]M10!D45,[5]M11!D45,[5]M12!D45)</f>
        <v>2.4838886130061315</v>
      </c>
      <c r="E61" s="140">
        <f>SUM([5]M01!E45,[5]M02!E45,[5]M03!E45,[5]M04!E45,[5]M05!E45,[5]M06!E45,[5]M07!E45,[5]M08!E45,[5]M09!E45,[5]M10!E45,[5]M11!E45,[5]M12!E45)</f>
        <v>2643.3542619611258</v>
      </c>
      <c r="F61" s="140">
        <f>SUM([5]M01!F45,[5]M02!F45,[5]M03!F45,[5]M04!F45,[5]M05!F45,[5]M06!F45,[5]M07!F45,[5]M08!F45,[5]M09!F45,[5]M10!F45,[5]M11!F45,[5]M12!F45)</f>
        <v>5586.7581772939848</v>
      </c>
      <c r="G61" s="140">
        <f>SUM([5]M01!G45,[5]M02!G45,[5]M03!G45,[5]M04!G45,[5]M05!G45,[5]M06!G45,[5]M07!G45,[5]M08!G45,[5]M09!G45,[5]M10!G45,[5]M11!G45,[5]M12!G45)</f>
        <v>3991.6586613502718</v>
      </c>
      <c r="H61" s="140">
        <f>SUM([5]M01!H45,[5]M02!H45,[5]M03!H45,[5]M04!H45,[5]M05!H45,[5]M06!H45,[5]M07!H45,[5]M08!H45,[5]M09!H45,[5]M10!H45,[5]M11!H45,[5]M12!H45)</f>
        <v>25713.074785887595</v>
      </c>
      <c r="I61" s="140">
        <f>SUM([5]M01!I45,[5]M02!I45,[5]M03!I45,[5]M04!I45,[5]M05!I45,[5]M06!I45,[5]M07!I45,[5]M08!I45,[5]M09!I45,[5]M10!I45,[5]M11!I45,[5]M12!I45)</f>
        <v>0</v>
      </c>
      <c r="J61" s="140">
        <f>SUM([5]M01!J45,[5]M02!J45,[5]M03!J45,[5]M04!J45,[5]M05!J45,[5]M06!J45,[5]M07!J45,[5]M08!J45,[5]M09!J45,[5]M10!J45,[5]M11!J45,[5]M12!J45)</f>
        <v>3471.2468401628994</v>
      </c>
      <c r="K61" s="141">
        <f>SUM([5]M01!K45,[5]M02!K45,[5]M03!K45,[5]M04!K45,[5]M05!K45,[5]M06!K45,[5]M07!K45,[5]M08!K45,[5]M09!K45,[5]M10!K45,[5]M11!K45,[5]M12!K45)</f>
        <v>2184.5800351388921</v>
      </c>
      <c r="L61" s="142">
        <f>SUM(B61:K61)</f>
        <v>44514.182548110446</v>
      </c>
      <c r="M61" s="143">
        <f>L61/(L60+L61)</f>
        <v>0.80000969165733393</v>
      </c>
      <c r="N61" s="74"/>
    </row>
    <row r="62" spans="1:14" ht="20.25" hidden="1" customHeight="1" x14ac:dyDescent="0.25">
      <c r="A62" s="122" t="s">
        <v>82</v>
      </c>
      <c r="B62" s="144"/>
      <c r="C62" s="144"/>
      <c r="D62" s="144"/>
      <c r="E62" s="144"/>
      <c r="F62" s="144"/>
      <c r="G62" s="145">
        <f>SUM([5]M01!G46,[5]M02!G46,[5]M03!G46,[5]M04!G46,[5]M05!G46,[5]M06!G46,[5]M07!G46,[5]M08!G46,[5]M09!G46,[5]M10!G46,[5]M11!G46,[5]M12!G46)</f>
        <v>0</v>
      </c>
      <c r="H62" s="146">
        <f>G62/L51</f>
        <v>0</v>
      </c>
      <c r="I62" s="144"/>
      <c r="J62" s="144"/>
      <c r="K62" s="144"/>
      <c r="L62" s="121"/>
      <c r="N62" s="74"/>
    </row>
    <row r="63" spans="1:14" ht="15" customHeight="1" x14ac:dyDescent="0.25">
      <c r="A63" s="144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21"/>
      <c r="N63" s="74"/>
    </row>
    <row r="64" spans="1:14" ht="20.25" customHeight="1" x14ac:dyDescent="0.25">
      <c r="A64" s="147" t="s">
        <v>83</v>
      </c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29">
        <f>L65+L66</f>
        <v>106862.20587611104</v>
      </c>
      <c r="M64" s="149">
        <f>L64/(B3+B7)</f>
        <v>0.99999999999999989</v>
      </c>
      <c r="N64" s="150"/>
    </row>
    <row r="65" spans="1:14" ht="15" customHeight="1" x14ac:dyDescent="0.25">
      <c r="A65" s="151" t="s">
        <v>1</v>
      </c>
      <c r="B65" s="152">
        <f>B54+B57</f>
        <v>3553.3963389845003</v>
      </c>
      <c r="C65" s="153">
        <f t="shared" ref="C65:K65" si="0">C54+C57</f>
        <v>6102.4399459239012</v>
      </c>
      <c r="D65" s="153">
        <f t="shared" si="0"/>
        <v>3360.2851929329927</v>
      </c>
      <c r="E65" s="153">
        <f t="shared" si="0"/>
        <v>5204.5977596851353</v>
      </c>
      <c r="F65" s="153">
        <f t="shared" si="0"/>
        <v>1375.9583713098064</v>
      </c>
      <c r="G65" s="153">
        <f t="shared" si="0"/>
        <v>749.28969175645523</v>
      </c>
      <c r="H65" s="153">
        <f t="shared" si="0"/>
        <v>3018.4452275801382</v>
      </c>
      <c r="I65" s="153">
        <f t="shared" si="0"/>
        <v>2172.6781917619069</v>
      </c>
      <c r="J65" s="153">
        <f t="shared" si="0"/>
        <v>4255.8864800147248</v>
      </c>
      <c r="K65" s="154">
        <f t="shared" si="0"/>
        <v>6061.1290394880489</v>
      </c>
      <c r="L65" s="135">
        <f>SUM(B65:K65)</f>
        <v>35854.106239437606</v>
      </c>
      <c r="M65" s="136">
        <f>L65/(L66+L65)</f>
        <v>0.33551718257626539</v>
      </c>
      <c r="N65" s="150"/>
    </row>
    <row r="66" spans="1:14" ht="15" customHeight="1" x14ac:dyDescent="0.25">
      <c r="A66" s="155" t="s">
        <v>67</v>
      </c>
      <c r="B66" s="156">
        <f>B55+B58+B60+B61</f>
        <v>1067.7603324899944</v>
      </c>
      <c r="C66" s="157">
        <f t="shared" ref="C66:K66" si="1">C55+C58+C60+C61</f>
        <v>0</v>
      </c>
      <c r="D66" s="157">
        <f t="shared" si="1"/>
        <v>2.8796125471682705</v>
      </c>
      <c r="E66" s="157">
        <f t="shared" si="1"/>
        <v>3142.7006955026445</v>
      </c>
      <c r="F66" s="157">
        <f t="shared" si="1"/>
        <v>8431.1305773651875</v>
      </c>
      <c r="G66" s="157">
        <f t="shared" si="1"/>
        <v>6462.9367193419093</v>
      </c>
      <c r="H66" s="157">
        <f t="shared" si="1"/>
        <v>44498.062653934772</v>
      </c>
      <c r="I66" s="157">
        <f t="shared" si="1"/>
        <v>0</v>
      </c>
      <c r="J66" s="157">
        <f t="shared" si="1"/>
        <v>4864.8155792594944</v>
      </c>
      <c r="K66" s="158">
        <f t="shared" si="1"/>
        <v>2537.813466232255</v>
      </c>
      <c r="L66" s="142">
        <f>SUM(B66:K66)</f>
        <v>71008.099636673433</v>
      </c>
      <c r="M66" s="143">
        <f>L66/(L65+L66)</f>
        <v>0.66448281742373461</v>
      </c>
      <c r="N66" s="150"/>
    </row>
    <row r="67" spans="1:14" ht="15" customHeight="1" x14ac:dyDescent="0.25">
      <c r="B67" s="146">
        <f>B65/$L$64</f>
        <v>3.3252133528893016E-2</v>
      </c>
      <c r="C67" s="146">
        <f t="shared" ref="C67:K67" si="2">C65/$L$64</f>
        <v>5.710568948013918E-2</v>
      </c>
      <c r="D67" s="146">
        <f t="shared" si="2"/>
        <v>3.1445029282183123E-2</v>
      </c>
      <c r="E67" s="146">
        <f t="shared" si="2"/>
        <v>4.8703821121931556E-2</v>
      </c>
      <c r="F67" s="146">
        <f t="shared" si="2"/>
        <v>1.2876005693771671E-2</v>
      </c>
      <c r="G67" s="146">
        <f t="shared" si="2"/>
        <v>7.0117370834093772E-3</v>
      </c>
      <c r="H67" s="146">
        <f t="shared" si="2"/>
        <v>2.8246143740281046E-2</v>
      </c>
      <c r="I67" s="146">
        <f t="shared" si="2"/>
        <v>2.0331586588066188E-2</v>
      </c>
      <c r="J67" s="146">
        <f t="shared" si="2"/>
        <v>3.9825927652557699E-2</v>
      </c>
      <c r="K67" s="146">
        <f t="shared" si="2"/>
        <v>5.6719108405032553E-2</v>
      </c>
      <c r="N67" s="74"/>
    </row>
    <row r="68" spans="1:14" ht="15" customHeight="1" x14ac:dyDescent="0.25">
      <c r="B68" s="146">
        <f t="shared" ref="B68:K68" si="3">B66/$L$64</f>
        <v>9.9919360987914194E-3</v>
      </c>
      <c r="C68" s="146">
        <f t="shared" si="3"/>
        <v>0</v>
      </c>
      <c r="D68" s="146">
        <f t="shared" si="3"/>
        <v>2.6946968982716889E-5</v>
      </c>
      <c r="E68" s="146">
        <f t="shared" si="3"/>
        <v>2.9408907197237568E-2</v>
      </c>
      <c r="F68" s="146">
        <f t="shared" si="3"/>
        <v>7.8897216356732164E-2</v>
      </c>
      <c r="G68" s="146">
        <f t="shared" si="3"/>
        <v>6.0479162547277095E-2</v>
      </c>
      <c r="H68" s="146">
        <f t="shared" si="3"/>
        <v>0.41640599021063518</v>
      </c>
      <c r="I68" s="146">
        <f t="shared" si="3"/>
        <v>0</v>
      </c>
      <c r="J68" s="146">
        <f t="shared" si="3"/>
        <v>4.5524192013212221E-2</v>
      </c>
      <c r="K68" s="146">
        <f t="shared" si="3"/>
        <v>2.3748466030866215E-2</v>
      </c>
      <c r="N68" s="74"/>
    </row>
    <row r="69" spans="1:14" ht="15" customHeight="1" x14ac:dyDescent="0.25">
      <c r="N69" s="74"/>
    </row>
    <row r="70" spans="1:14" ht="15" customHeight="1" x14ac:dyDescent="0.25">
      <c r="B70" s="162"/>
      <c r="C70" s="163"/>
      <c r="D70" s="163"/>
      <c r="E70" s="163"/>
      <c r="F70" s="163"/>
      <c r="G70" s="163"/>
      <c r="H70" s="163"/>
      <c r="I70" s="163"/>
      <c r="J70" s="163"/>
      <c r="K70" s="163"/>
      <c r="N70" s="74"/>
    </row>
    <row r="71" spans="1:14" ht="15" customHeight="1" x14ac:dyDescent="0.25">
      <c r="A71" s="160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60"/>
      <c r="M71" s="164"/>
      <c r="N71" s="74"/>
    </row>
    <row r="72" spans="1:14" ht="15" customHeight="1" x14ac:dyDescent="0.25">
      <c r="A72" s="160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60"/>
      <c r="M72" s="161"/>
      <c r="N72" s="74"/>
    </row>
    <row r="73" spans="1:14" ht="15" customHeight="1" x14ac:dyDescent="0.25"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N73" s="74"/>
    </row>
    <row r="74" spans="1:14" ht="15" customHeight="1" x14ac:dyDescent="0.25"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60"/>
      <c r="M74" s="164"/>
      <c r="N74" s="165"/>
    </row>
    <row r="75" spans="1:14" ht="15" customHeight="1" x14ac:dyDescent="0.25"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60"/>
      <c r="M75" s="161"/>
    </row>
    <row r="76" spans="1:14" ht="15" customHeight="1" x14ac:dyDescent="0.25">
      <c r="B76" s="159"/>
      <c r="C76" s="159"/>
      <c r="D76" s="159"/>
      <c r="E76" s="159"/>
      <c r="F76" s="159"/>
      <c r="G76" s="159"/>
      <c r="H76" s="159"/>
      <c r="I76" s="159"/>
      <c r="J76" s="159"/>
      <c r="K76" s="159"/>
    </row>
    <row r="77" spans="1:14" ht="15" customHeight="1" x14ac:dyDescent="0.25"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60"/>
    </row>
    <row r="78" spans="1:14" ht="15" customHeight="1" x14ac:dyDescent="0.25">
      <c r="B78" s="159"/>
      <c r="C78" s="159"/>
      <c r="D78" s="159"/>
      <c r="E78" s="159"/>
      <c r="F78" s="159"/>
      <c r="G78" s="159"/>
      <c r="H78" s="159"/>
      <c r="I78" s="159"/>
      <c r="J78" s="159"/>
      <c r="K78" s="159"/>
      <c r="L78" s="160"/>
    </row>
  </sheetData>
  <sheetProtection algorithmName="SHA-512" hashValue="XlHhXO40L+mo9mOvfXL31N4NMbkymQ86leu7O8PBJoCspzGT3qL4inh+2ZM7mZIKd17RHUaBPL65spL+UIu4Bg==" saltValue="2BUzf8RCpIXiqHanB5r3uA==" spinCount="100000" sheet="1" objects="1" scenarios="1"/>
  <conditionalFormatting sqref="B19:L20 B38:K38">
    <cfRule type="cellIs" dxfId="52" priority="17" operator="equal">
      <formula>0</formula>
    </cfRule>
  </conditionalFormatting>
  <conditionalFormatting sqref="B25:K27">
    <cfRule type="cellIs" dxfId="51" priority="16" operator="equal">
      <formula>0</formula>
    </cfRule>
  </conditionalFormatting>
  <conditionalFormatting sqref="B29:K30">
    <cfRule type="cellIs" dxfId="50" priority="15" operator="equal">
      <formula>0</formula>
    </cfRule>
  </conditionalFormatting>
  <conditionalFormatting sqref="B54:K55">
    <cfRule type="cellIs" dxfId="49" priority="14" operator="equal">
      <formula>0</formula>
    </cfRule>
  </conditionalFormatting>
  <conditionalFormatting sqref="L25:L27">
    <cfRule type="cellIs" dxfId="48" priority="13" operator="equal">
      <formula>0</formula>
    </cfRule>
  </conditionalFormatting>
  <conditionalFormatting sqref="B57:K58">
    <cfRule type="cellIs" dxfId="47" priority="12" operator="equal">
      <formula>0</formula>
    </cfRule>
  </conditionalFormatting>
  <conditionalFormatting sqref="B60:K61">
    <cfRule type="cellIs" dxfId="46" priority="11" operator="equal">
      <formula>0</formula>
    </cfRule>
  </conditionalFormatting>
  <conditionalFormatting sqref="B22:L23">
    <cfRule type="cellIs" dxfId="45" priority="10" operator="equal">
      <formula>0</formula>
    </cfRule>
  </conditionalFormatting>
  <conditionalFormatting sqref="N12:N13">
    <cfRule type="cellIs" dxfId="44" priority="9" stopIfTrue="1" operator="notEqual">
      <formula>8760</formula>
    </cfRule>
  </conditionalFormatting>
  <conditionalFormatting sqref="N14">
    <cfRule type="cellIs" dxfId="43" priority="8" stopIfTrue="1" operator="notEqual">
      <formula>1</formula>
    </cfRule>
  </conditionalFormatting>
  <conditionalFormatting sqref="L54:L55">
    <cfRule type="cellIs" dxfId="42" priority="6" operator="equal">
      <formula>0</formula>
    </cfRule>
  </conditionalFormatting>
  <conditionalFormatting sqref="M51">
    <cfRule type="cellIs" dxfId="41" priority="7" stopIfTrue="1" operator="notEqual">
      <formula>$L$51</formula>
    </cfRule>
  </conditionalFormatting>
  <conditionalFormatting sqref="L57:L58">
    <cfRule type="cellIs" dxfId="40" priority="5" operator="equal">
      <formula>0</formula>
    </cfRule>
  </conditionalFormatting>
  <conditionalFormatting sqref="L60:L61">
    <cfRule type="cellIs" dxfId="39" priority="4" operator="equal">
      <formula>0</formula>
    </cfRule>
  </conditionalFormatting>
  <conditionalFormatting sqref="B65:K66">
    <cfRule type="cellIs" dxfId="38" priority="3" operator="equal">
      <formula>0</formula>
    </cfRule>
  </conditionalFormatting>
  <conditionalFormatting sqref="L65:L66">
    <cfRule type="cellIs" dxfId="37" priority="2" operator="equal">
      <formula>0</formula>
    </cfRule>
  </conditionalFormatting>
  <conditionalFormatting sqref="L51">
    <cfRule type="cellIs" dxfId="36" priority="1" stopIfTrue="1" operator="notEqual">
      <formula>$M$51</formula>
    </cfRule>
  </conditionalFormatting>
  <printOptions horizontalCentered="1"/>
  <pageMargins left="0.39370078740157483" right="0.39370078740157483" top="0.98425196850393704" bottom="0.39370078740157483" header="0.59055118110236227" footer="0.31496062992125984"/>
  <pageSetup paperSize="9" scale="76" orientation="portrait" r:id="rId1"/>
  <headerFooter>
    <oddHeader>&amp;C&amp;Z&amp;F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opLeftCell="A12" zoomScaleNormal="100" workbookViewId="0">
      <selection activeCell="K37" sqref="K37"/>
    </sheetView>
  </sheetViews>
  <sheetFormatPr baseColWidth="10" defaultColWidth="10.7109375" defaultRowHeight="15" customHeight="1" x14ac:dyDescent="0.25"/>
  <cols>
    <col min="1" max="1" width="12.7109375" style="4" customWidth="1"/>
    <col min="2" max="256" width="10.7109375" style="4"/>
    <col min="257" max="257" width="12.7109375" style="4" customWidth="1"/>
    <col min="258" max="512" width="10.7109375" style="4"/>
    <col min="513" max="513" width="12.7109375" style="4" customWidth="1"/>
    <col min="514" max="768" width="10.7109375" style="4"/>
    <col min="769" max="769" width="12.7109375" style="4" customWidth="1"/>
    <col min="770" max="1024" width="10.7109375" style="4"/>
    <col min="1025" max="1025" width="12.7109375" style="4" customWidth="1"/>
    <col min="1026" max="1280" width="10.7109375" style="4"/>
    <col min="1281" max="1281" width="12.7109375" style="4" customWidth="1"/>
    <col min="1282" max="1536" width="10.7109375" style="4"/>
    <col min="1537" max="1537" width="12.7109375" style="4" customWidth="1"/>
    <col min="1538" max="1792" width="10.7109375" style="4"/>
    <col min="1793" max="1793" width="12.7109375" style="4" customWidth="1"/>
    <col min="1794" max="2048" width="10.7109375" style="4"/>
    <col min="2049" max="2049" width="12.7109375" style="4" customWidth="1"/>
    <col min="2050" max="2304" width="10.7109375" style="4"/>
    <col min="2305" max="2305" width="12.7109375" style="4" customWidth="1"/>
    <col min="2306" max="2560" width="10.7109375" style="4"/>
    <col min="2561" max="2561" width="12.7109375" style="4" customWidth="1"/>
    <col min="2562" max="2816" width="10.7109375" style="4"/>
    <col min="2817" max="2817" width="12.7109375" style="4" customWidth="1"/>
    <col min="2818" max="3072" width="10.7109375" style="4"/>
    <col min="3073" max="3073" width="12.7109375" style="4" customWidth="1"/>
    <col min="3074" max="3328" width="10.7109375" style="4"/>
    <col min="3329" max="3329" width="12.7109375" style="4" customWidth="1"/>
    <col min="3330" max="3584" width="10.7109375" style="4"/>
    <col min="3585" max="3585" width="12.7109375" style="4" customWidth="1"/>
    <col min="3586" max="3840" width="10.7109375" style="4"/>
    <col min="3841" max="3841" width="12.7109375" style="4" customWidth="1"/>
    <col min="3842" max="4096" width="10.7109375" style="4"/>
    <col min="4097" max="4097" width="12.7109375" style="4" customWidth="1"/>
    <col min="4098" max="4352" width="10.7109375" style="4"/>
    <col min="4353" max="4353" width="12.7109375" style="4" customWidth="1"/>
    <col min="4354" max="4608" width="10.7109375" style="4"/>
    <col min="4609" max="4609" width="12.7109375" style="4" customWidth="1"/>
    <col min="4610" max="4864" width="10.7109375" style="4"/>
    <col min="4865" max="4865" width="12.7109375" style="4" customWidth="1"/>
    <col min="4866" max="5120" width="10.7109375" style="4"/>
    <col min="5121" max="5121" width="12.7109375" style="4" customWidth="1"/>
    <col min="5122" max="5376" width="10.7109375" style="4"/>
    <col min="5377" max="5377" width="12.7109375" style="4" customWidth="1"/>
    <col min="5378" max="5632" width="10.7109375" style="4"/>
    <col min="5633" max="5633" width="12.7109375" style="4" customWidth="1"/>
    <col min="5634" max="5888" width="10.7109375" style="4"/>
    <col min="5889" max="5889" width="12.7109375" style="4" customWidth="1"/>
    <col min="5890" max="6144" width="10.7109375" style="4"/>
    <col min="6145" max="6145" width="12.7109375" style="4" customWidth="1"/>
    <col min="6146" max="6400" width="10.7109375" style="4"/>
    <col min="6401" max="6401" width="12.7109375" style="4" customWidth="1"/>
    <col min="6402" max="6656" width="10.7109375" style="4"/>
    <col min="6657" max="6657" width="12.7109375" style="4" customWidth="1"/>
    <col min="6658" max="6912" width="10.7109375" style="4"/>
    <col min="6913" max="6913" width="12.7109375" style="4" customWidth="1"/>
    <col min="6914" max="7168" width="10.7109375" style="4"/>
    <col min="7169" max="7169" width="12.7109375" style="4" customWidth="1"/>
    <col min="7170" max="7424" width="10.7109375" style="4"/>
    <col min="7425" max="7425" width="12.7109375" style="4" customWidth="1"/>
    <col min="7426" max="7680" width="10.7109375" style="4"/>
    <col min="7681" max="7681" width="12.7109375" style="4" customWidth="1"/>
    <col min="7682" max="7936" width="10.7109375" style="4"/>
    <col min="7937" max="7937" width="12.7109375" style="4" customWidth="1"/>
    <col min="7938" max="8192" width="10.7109375" style="4"/>
    <col min="8193" max="8193" width="12.7109375" style="4" customWidth="1"/>
    <col min="8194" max="8448" width="10.7109375" style="4"/>
    <col min="8449" max="8449" width="12.7109375" style="4" customWidth="1"/>
    <col min="8450" max="8704" width="10.7109375" style="4"/>
    <col min="8705" max="8705" width="12.7109375" style="4" customWidth="1"/>
    <col min="8706" max="8960" width="10.7109375" style="4"/>
    <col min="8961" max="8961" width="12.7109375" style="4" customWidth="1"/>
    <col min="8962" max="9216" width="10.7109375" style="4"/>
    <col min="9217" max="9217" width="12.7109375" style="4" customWidth="1"/>
    <col min="9218" max="9472" width="10.7109375" style="4"/>
    <col min="9473" max="9473" width="12.7109375" style="4" customWidth="1"/>
    <col min="9474" max="9728" width="10.7109375" style="4"/>
    <col min="9729" max="9729" width="12.7109375" style="4" customWidth="1"/>
    <col min="9730" max="9984" width="10.7109375" style="4"/>
    <col min="9985" max="9985" width="12.7109375" style="4" customWidth="1"/>
    <col min="9986" max="10240" width="10.7109375" style="4"/>
    <col min="10241" max="10241" width="12.7109375" style="4" customWidth="1"/>
    <col min="10242" max="10496" width="10.7109375" style="4"/>
    <col min="10497" max="10497" width="12.7109375" style="4" customWidth="1"/>
    <col min="10498" max="10752" width="10.7109375" style="4"/>
    <col min="10753" max="10753" width="12.7109375" style="4" customWidth="1"/>
    <col min="10754" max="11008" width="10.7109375" style="4"/>
    <col min="11009" max="11009" width="12.7109375" style="4" customWidth="1"/>
    <col min="11010" max="11264" width="10.7109375" style="4"/>
    <col min="11265" max="11265" width="12.7109375" style="4" customWidth="1"/>
    <col min="11266" max="11520" width="10.7109375" style="4"/>
    <col min="11521" max="11521" width="12.7109375" style="4" customWidth="1"/>
    <col min="11522" max="11776" width="10.7109375" style="4"/>
    <col min="11777" max="11777" width="12.7109375" style="4" customWidth="1"/>
    <col min="11778" max="12032" width="10.7109375" style="4"/>
    <col min="12033" max="12033" width="12.7109375" style="4" customWidth="1"/>
    <col min="12034" max="12288" width="10.7109375" style="4"/>
    <col min="12289" max="12289" width="12.7109375" style="4" customWidth="1"/>
    <col min="12290" max="12544" width="10.7109375" style="4"/>
    <col min="12545" max="12545" width="12.7109375" style="4" customWidth="1"/>
    <col min="12546" max="12800" width="10.7109375" style="4"/>
    <col min="12801" max="12801" width="12.7109375" style="4" customWidth="1"/>
    <col min="12802" max="13056" width="10.7109375" style="4"/>
    <col min="13057" max="13057" width="12.7109375" style="4" customWidth="1"/>
    <col min="13058" max="13312" width="10.7109375" style="4"/>
    <col min="13313" max="13313" width="12.7109375" style="4" customWidth="1"/>
    <col min="13314" max="13568" width="10.7109375" style="4"/>
    <col min="13569" max="13569" width="12.7109375" style="4" customWidth="1"/>
    <col min="13570" max="13824" width="10.7109375" style="4"/>
    <col min="13825" max="13825" width="12.7109375" style="4" customWidth="1"/>
    <col min="13826" max="14080" width="10.7109375" style="4"/>
    <col min="14081" max="14081" width="12.7109375" style="4" customWidth="1"/>
    <col min="14082" max="14336" width="10.7109375" style="4"/>
    <col min="14337" max="14337" width="12.7109375" style="4" customWidth="1"/>
    <col min="14338" max="14592" width="10.7109375" style="4"/>
    <col min="14593" max="14593" width="12.7109375" style="4" customWidth="1"/>
    <col min="14594" max="14848" width="10.7109375" style="4"/>
    <col min="14849" max="14849" width="12.7109375" style="4" customWidth="1"/>
    <col min="14850" max="15104" width="10.7109375" style="4"/>
    <col min="15105" max="15105" width="12.7109375" style="4" customWidth="1"/>
    <col min="15106" max="15360" width="10.7109375" style="4"/>
    <col min="15361" max="15361" width="12.7109375" style="4" customWidth="1"/>
    <col min="15362" max="15616" width="10.7109375" style="4"/>
    <col min="15617" max="15617" width="12.7109375" style="4" customWidth="1"/>
    <col min="15618" max="15872" width="10.7109375" style="4"/>
    <col min="15873" max="15873" width="12.7109375" style="4" customWidth="1"/>
    <col min="15874" max="16128" width="10.7109375" style="4"/>
    <col min="16129" max="16129" width="12.7109375" style="4" customWidth="1"/>
    <col min="16130" max="16384" width="10.7109375" style="4"/>
  </cols>
  <sheetData>
    <row r="1" spans="1:14" ht="22.15" customHeight="1" x14ac:dyDescent="0.25">
      <c r="A1" s="2" t="s">
        <v>2</v>
      </c>
      <c r="B1" s="1">
        <f>[6]Input!B1</f>
        <v>3</v>
      </c>
      <c r="C1" s="1" t="str">
        <f>[6]Input!C1</f>
        <v>2019-2020</v>
      </c>
    </row>
    <row r="2" spans="1:14" ht="15" customHeight="1" x14ac:dyDescent="0.25">
      <c r="A2" s="5"/>
      <c r="B2" s="6" t="s">
        <v>13</v>
      </c>
      <c r="C2" s="7"/>
      <c r="D2" s="6" t="s">
        <v>3</v>
      </c>
      <c r="E2" s="8"/>
      <c r="F2" s="9" t="s">
        <v>14</v>
      </c>
      <c r="L2" s="3"/>
      <c r="M2" s="3"/>
      <c r="N2" s="3"/>
    </row>
    <row r="3" spans="1:14" ht="15" customHeight="1" x14ac:dyDescent="0.25">
      <c r="A3" s="10" t="s">
        <v>4</v>
      </c>
      <c r="B3" s="11">
        <f>[6]Input!B3</f>
        <v>51220.151770625169</v>
      </c>
      <c r="C3" s="12">
        <f>C4+C5</f>
        <v>1</v>
      </c>
      <c r="D3" s="13">
        <f>[6]Input!D3</f>
        <v>2765.1699999999996</v>
      </c>
      <c r="E3" s="12">
        <f>E4+E5</f>
        <v>1</v>
      </c>
      <c r="F3" s="14" t="s">
        <v>5</v>
      </c>
      <c r="H3" s="15" t="s">
        <v>6</v>
      </c>
      <c r="I3" s="16">
        <v>0.7</v>
      </c>
      <c r="J3" s="17">
        <f>I3*B3</f>
        <v>35854.106239437613</v>
      </c>
      <c r="K3" s="18" t="s">
        <v>15</v>
      </c>
      <c r="L3" s="19">
        <f>L54+L57</f>
        <v>35854.106239437613</v>
      </c>
      <c r="M3" s="20">
        <f>L3/(L4+L3)</f>
        <v>0.7</v>
      </c>
      <c r="N3" s="3"/>
    </row>
    <row r="4" spans="1:14" ht="15" customHeight="1" x14ac:dyDescent="0.25">
      <c r="A4" s="21" t="s">
        <v>7</v>
      </c>
      <c r="B4" s="22">
        <f>[6]Input!B4</f>
        <v>43806.034477544112</v>
      </c>
      <c r="C4" s="23">
        <f>B4/B3</f>
        <v>0.85524999366883825</v>
      </c>
      <c r="D4" s="24">
        <f>[6]Input!D4</f>
        <v>2494.9699999999998</v>
      </c>
      <c r="E4" s="23">
        <f>D4/D3</f>
        <v>0.90228448883793766</v>
      </c>
      <c r="F4" s="25">
        <f>[6]Input!F4</f>
        <v>17.557739963824861</v>
      </c>
      <c r="H4" s="15" t="s">
        <v>8</v>
      </c>
      <c r="I4" s="16">
        <v>0.3</v>
      </c>
      <c r="J4" s="17">
        <f>I4*B3</f>
        <v>15366.04553118755</v>
      </c>
      <c r="K4" s="18" t="s">
        <v>15</v>
      </c>
      <c r="L4" s="19">
        <f>L55+L58</f>
        <v>15366.04553118755</v>
      </c>
      <c r="M4" s="20">
        <f>L4/(L3+L4)</f>
        <v>0.30000000000000004</v>
      </c>
      <c r="N4" s="3"/>
    </row>
    <row r="5" spans="1:14" ht="15" customHeight="1" x14ac:dyDescent="0.25">
      <c r="A5" s="26" t="s">
        <v>9</v>
      </c>
      <c r="B5" s="27">
        <f>[6]Input!B5</f>
        <v>7414.117293081059</v>
      </c>
      <c r="C5" s="28">
        <f>B5/B3</f>
        <v>0.14475000633116175</v>
      </c>
      <c r="D5" s="29">
        <f>[6]Input!D5</f>
        <v>270.2</v>
      </c>
      <c r="E5" s="28">
        <f>D5/D3</f>
        <v>9.7715511162062382E-2</v>
      </c>
      <c r="F5" s="30">
        <f>[6]Input!F5</f>
        <v>27.439368220137155</v>
      </c>
      <c r="L5" s="3"/>
      <c r="M5" s="3"/>
      <c r="N5" s="3"/>
    </row>
    <row r="6" spans="1:14" ht="15" customHeight="1" x14ac:dyDescent="0.25">
      <c r="B6" s="31"/>
    </row>
    <row r="7" spans="1:14" ht="15" customHeight="1" x14ac:dyDescent="0.25">
      <c r="A7" s="2" t="s">
        <v>16</v>
      </c>
      <c r="B7" s="11">
        <f>[6]Input!B7</f>
        <v>55642.054105485877</v>
      </c>
      <c r="C7" s="12">
        <f>[6]Input!C7</f>
        <v>1</v>
      </c>
      <c r="D7" s="13">
        <f>[6]Input!D7</f>
        <v>680.26</v>
      </c>
      <c r="E7" s="12">
        <f>[6]Input!E7</f>
        <v>1</v>
      </c>
      <c r="F7" s="32">
        <f>[6]Input!F7</f>
        <v>81.795275490967981</v>
      </c>
      <c r="G7" s="4" t="str">
        <f>[6]Input!G7</f>
        <v>(230 kV)</v>
      </c>
    </row>
    <row r="9" spans="1:14" ht="15" customHeight="1" x14ac:dyDescent="0.25">
      <c r="A9" s="33" t="s">
        <v>17</v>
      </c>
      <c r="B9" s="34" t="s">
        <v>18</v>
      </c>
      <c r="C9" s="35" t="s">
        <v>19</v>
      </c>
      <c r="D9" s="35" t="s">
        <v>20</v>
      </c>
      <c r="E9" s="35" t="s">
        <v>21</v>
      </c>
      <c r="F9" s="35" t="s">
        <v>22</v>
      </c>
      <c r="G9" s="35" t="s">
        <v>23</v>
      </c>
      <c r="H9" s="36" t="s">
        <v>24</v>
      </c>
      <c r="I9" s="36" t="s">
        <v>25</v>
      </c>
      <c r="J9" s="36" t="s">
        <v>26</v>
      </c>
      <c r="K9" s="36" t="s">
        <v>27</v>
      </c>
      <c r="L9" s="36" t="s">
        <v>28</v>
      </c>
      <c r="M9" s="37" t="s">
        <v>29</v>
      </c>
    </row>
    <row r="10" spans="1:14" ht="15" customHeight="1" x14ac:dyDescent="0.25">
      <c r="A10" s="38"/>
      <c r="B10" s="39" t="s">
        <v>30</v>
      </c>
      <c r="C10" s="40" t="s">
        <v>31</v>
      </c>
      <c r="D10" s="40" t="s">
        <v>32</v>
      </c>
      <c r="E10" s="40" t="s">
        <v>33</v>
      </c>
      <c r="F10" s="40" t="s">
        <v>34</v>
      </c>
      <c r="G10" s="40" t="s">
        <v>35</v>
      </c>
      <c r="H10" s="40" t="s">
        <v>36</v>
      </c>
      <c r="I10" s="40" t="s">
        <v>37</v>
      </c>
      <c r="J10" s="40" t="s">
        <v>38</v>
      </c>
      <c r="K10" s="40" t="s">
        <v>39</v>
      </c>
      <c r="L10" s="40" t="s">
        <v>40</v>
      </c>
      <c r="M10" s="41" t="s">
        <v>41</v>
      </c>
    </row>
    <row r="11" spans="1:14" ht="15" customHeight="1" x14ac:dyDescent="0.25">
      <c r="A11" s="33" t="s">
        <v>42</v>
      </c>
      <c r="B11" s="34" t="s">
        <v>43</v>
      </c>
      <c r="C11" s="35" t="s">
        <v>43</v>
      </c>
      <c r="D11" s="35" t="s">
        <v>43</v>
      </c>
      <c r="E11" s="35" t="s">
        <v>43</v>
      </c>
      <c r="F11" s="35" t="s">
        <v>43</v>
      </c>
      <c r="G11" s="35" t="s">
        <v>43</v>
      </c>
      <c r="H11" s="36" t="s">
        <v>44</v>
      </c>
      <c r="I11" s="36" t="s">
        <v>44</v>
      </c>
      <c r="J11" s="36" t="s">
        <v>44</v>
      </c>
      <c r="K11" s="36" t="s">
        <v>44</v>
      </c>
      <c r="L11" s="36" t="s">
        <v>44</v>
      </c>
      <c r="M11" s="37" t="s">
        <v>43</v>
      </c>
    </row>
    <row r="12" spans="1:14" ht="15" customHeight="1" x14ac:dyDescent="0.25">
      <c r="A12" s="42">
        <f>SUM(B12:M12)</f>
        <v>8760</v>
      </c>
      <c r="B12" s="43">
        <f>24*31</f>
        <v>744</v>
      </c>
      <c r="C12" s="44">
        <f>24*31</f>
        <v>744</v>
      </c>
      <c r="D12" s="44">
        <f>24*30</f>
        <v>720</v>
      </c>
      <c r="E12" s="44">
        <f>24*31</f>
        <v>744</v>
      </c>
      <c r="F12" s="44">
        <f>24*30</f>
        <v>720</v>
      </c>
      <c r="G12" s="44">
        <f>24*31</f>
        <v>744</v>
      </c>
      <c r="H12" s="44">
        <f>24*31</f>
        <v>744</v>
      </c>
      <c r="I12" s="44">
        <f>24*28</f>
        <v>672</v>
      </c>
      <c r="J12" s="44">
        <f>24*31</f>
        <v>744</v>
      </c>
      <c r="K12" s="44">
        <f>24*30</f>
        <v>720</v>
      </c>
      <c r="L12" s="44">
        <f>24*31</f>
        <v>744</v>
      </c>
      <c r="M12" s="45">
        <f>24*30</f>
        <v>720</v>
      </c>
      <c r="N12" s="46">
        <f>SUM(B12:M12)</f>
        <v>8760</v>
      </c>
    </row>
    <row r="13" spans="1:14" ht="15" customHeight="1" x14ac:dyDescent="0.25">
      <c r="A13" s="47" t="s">
        <v>45</v>
      </c>
      <c r="B13" s="21">
        <f>[7]M01!$H$13</f>
        <v>744</v>
      </c>
      <c r="C13" s="3">
        <f>[7]M02!$H$13</f>
        <v>744</v>
      </c>
      <c r="D13" s="3">
        <f>[7]M03!$H$13</f>
        <v>720</v>
      </c>
      <c r="E13" s="3">
        <f>[7]M04!$H$13</f>
        <v>744</v>
      </c>
      <c r="F13" s="3">
        <f>[7]M05!$H$13</f>
        <v>720</v>
      </c>
      <c r="G13" s="3">
        <f>[7]M06!$H$13</f>
        <v>744</v>
      </c>
      <c r="H13" s="3">
        <f>[7]M07!$H$13</f>
        <v>744</v>
      </c>
      <c r="I13" s="3">
        <f>[7]M08!$H$13</f>
        <v>672</v>
      </c>
      <c r="J13" s="3">
        <f>[7]M09!$H$13</f>
        <v>744</v>
      </c>
      <c r="K13" s="3">
        <f>[7]M10!$H$13</f>
        <v>720</v>
      </c>
      <c r="L13" s="3">
        <f>[7]M11!$H$13</f>
        <v>744</v>
      </c>
      <c r="M13" s="48">
        <f>[7]M12!$H$13</f>
        <v>720</v>
      </c>
      <c r="N13" s="46">
        <f>SUM(B13:M13)</f>
        <v>8760</v>
      </c>
    </row>
    <row r="14" spans="1:14" ht="15" customHeight="1" x14ac:dyDescent="0.25">
      <c r="A14" s="38" t="s">
        <v>46</v>
      </c>
      <c r="B14" s="49">
        <f>[7]M01!$I$13</f>
        <v>8.4931506849315067E-2</v>
      </c>
      <c r="C14" s="50">
        <f>[7]M02!$I$13</f>
        <v>8.4931506849315053E-2</v>
      </c>
      <c r="D14" s="50">
        <f>[7]M03!$I$13</f>
        <v>8.2191780821917831E-2</v>
      </c>
      <c r="E14" s="50">
        <f>[7]M04!$I$13</f>
        <v>8.4931506849315067E-2</v>
      </c>
      <c r="F14" s="50">
        <f>[7]M05!$I$13</f>
        <v>8.2191780821917804E-2</v>
      </c>
      <c r="G14" s="50">
        <f>[7]M06!$I$13</f>
        <v>8.4931506849315067E-2</v>
      </c>
      <c r="H14" s="50">
        <f>[7]M07!$I$13</f>
        <v>8.4931506849315067E-2</v>
      </c>
      <c r="I14" s="50">
        <f>[7]M08!$I$13</f>
        <v>7.6712328767123292E-2</v>
      </c>
      <c r="J14" s="50">
        <f>[7]M09!$I$13</f>
        <v>8.493150684931508E-2</v>
      </c>
      <c r="K14" s="50">
        <f>[7]M10!$I$13</f>
        <v>8.2191780821917804E-2</v>
      </c>
      <c r="L14" s="50">
        <f>[7]M11!$I$13</f>
        <v>8.4931506849315053E-2</v>
      </c>
      <c r="M14" s="51">
        <f>[7]M12!$I$13</f>
        <v>8.2191780821917804E-2</v>
      </c>
      <c r="N14" s="52">
        <f>SUM(B14:M14)</f>
        <v>0.99999999999999989</v>
      </c>
    </row>
    <row r="16" spans="1:14" ht="20.25" customHeight="1" x14ac:dyDescent="0.25">
      <c r="A16" s="53" t="s">
        <v>12</v>
      </c>
      <c r="B16" s="54">
        <v>1</v>
      </c>
      <c r="C16" s="54">
        <v>2</v>
      </c>
      <c r="D16" s="54">
        <v>3</v>
      </c>
      <c r="E16" s="54">
        <v>4</v>
      </c>
      <c r="F16" s="54">
        <v>5</v>
      </c>
      <c r="G16" s="54">
        <v>6</v>
      </c>
      <c r="H16" s="54">
        <v>7</v>
      </c>
      <c r="I16" s="54">
        <v>8</v>
      </c>
      <c r="J16" s="54">
        <v>9</v>
      </c>
      <c r="K16" s="55">
        <v>10</v>
      </c>
      <c r="L16" s="56" t="s">
        <v>0</v>
      </c>
    </row>
    <row r="17" spans="1:14" ht="25.15" customHeight="1" x14ac:dyDescent="0.25">
      <c r="A17" s="57" t="s">
        <v>47</v>
      </c>
      <c r="B17" s="58" t="s">
        <v>48</v>
      </c>
      <c r="C17" s="58" t="s">
        <v>49</v>
      </c>
      <c r="D17" s="58" t="s">
        <v>50</v>
      </c>
      <c r="E17" s="58" t="s">
        <v>51</v>
      </c>
      <c r="F17" s="58" t="s">
        <v>52</v>
      </c>
      <c r="G17" s="58" t="s">
        <v>53</v>
      </c>
      <c r="H17" s="58" t="s">
        <v>54</v>
      </c>
      <c r="I17" s="58" t="s">
        <v>55</v>
      </c>
      <c r="J17" s="58" t="s">
        <v>56</v>
      </c>
      <c r="K17" s="59" t="s">
        <v>57</v>
      </c>
      <c r="L17" s="60"/>
    </row>
    <row r="18" spans="1:14" ht="20.25" customHeight="1" x14ac:dyDescent="0.25">
      <c r="A18" s="61" t="s">
        <v>58</v>
      </c>
      <c r="L18" s="62"/>
    </row>
    <row r="19" spans="1:14" ht="15" customHeight="1" x14ac:dyDescent="0.25">
      <c r="A19" s="33" t="s">
        <v>59</v>
      </c>
      <c r="B19" s="63">
        <f>[6]Input!B11</f>
        <v>294.5</v>
      </c>
      <c r="C19" s="64">
        <f>[6]Input!C11</f>
        <v>537.79999999999995</v>
      </c>
      <c r="D19" s="64">
        <f>[6]Input!D11</f>
        <v>155.26999999999998</v>
      </c>
      <c r="E19" s="64">
        <f>[6]Input!E11</f>
        <v>375.70699999999999</v>
      </c>
      <c r="F19" s="64">
        <f>[6]Input!F11</f>
        <v>606.81000000000006</v>
      </c>
      <c r="G19" s="64">
        <f>[6]Input!G11</f>
        <v>147</v>
      </c>
      <c r="H19" s="64">
        <f>[6]Input!H11</f>
        <v>195.98</v>
      </c>
      <c r="I19" s="64">
        <f>[6]Input!I11</f>
        <v>260</v>
      </c>
      <c r="J19" s="64">
        <f>[6]Input!J11</f>
        <v>792.53</v>
      </c>
      <c r="K19" s="65">
        <f>[6]Input!K11</f>
        <v>252.17</v>
      </c>
      <c r="L19" s="66">
        <f>SUM(B19:K19)</f>
        <v>3617.7669999999998</v>
      </c>
    </row>
    <row r="20" spans="1:14" ht="15" customHeight="1" x14ac:dyDescent="0.25">
      <c r="A20" s="38" t="s">
        <v>11</v>
      </c>
      <c r="B20" s="67">
        <f>[6]Input!B12</f>
        <v>38.67</v>
      </c>
      <c r="C20" s="68">
        <f>[6]Input!C12</f>
        <v>0</v>
      </c>
      <c r="D20" s="68">
        <f>[6]Input!D12</f>
        <v>0.11</v>
      </c>
      <c r="E20" s="68">
        <f>[6]Input!E12</f>
        <v>110.14999999999999</v>
      </c>
      <c r="F20" s="68">
        <f>[6]Input!F12</f>
        <v>232.27983529537579</v>
      </c>
      <c r="G20" s="68">
        <f>[6]Input!G12</f>
        <v>165.64199929453994</v>
      </c>
      <c r="H20" s="68">
        <f>[6]Input!H12</f>
        <v>1072.8601093489131</v>
      </c>
      <c r="I20" s="68">
        <f>[6]Input!I12</f>
        <v>0</v>
      </c>
      <c r="J20" s="68">
        <f>[6]Input!J12</f>
        <v>136.93050338355616</v>
      </c>
      <c r="K20" s="69">
        <f>[6]Input!K12</f>
        <v>90.39</v>
      </c>
      <c r="L20" s="70">
        <f>SUM(B20:K20)</f>
        <v>1847.0324473223852</v>
      </c>
    </row>
    <row r="21" spans="1:14" ht="20.25" customHeight="1" x14ac:dyDescent="0.25">
      <c r="A21" s="61" t="s">
        <v>60</v>
      </c>
      <c r="L21" s="62"/>
    </row>
    <row r="22" spans="1:14" ht="15" customHeight="1" x14ac:dyDescent="0.25">
      <c r="A22" s="33" t="s">
        <v>61</v>
      </c>
      <c r="B22" s="63">
        <f>SUM([7]M01!B21*$B$14,[7]M02!B21*$C$14,[7]M03!B21*$D$14,[7]M04!B21*$E$14,[7]M05!B21*$F$14,[7]M06!B21*$G$14,[7]M07!B21*$H$14,[7]M08!B21*$I$14,[7]M09!B21*$J$14,[7]M10!B21*$K$14,[7]M11!B21*$L$14,[7]M12!B21*$M$14)/$N$14</f>
        <v>128.53966894977174</v>
      </c>
      <c r="C22" s="64">
        <f>SUM([7]M01!C21*$B$14,[7]M02!C21*$C$14,[7]M03!C21*$D$14,[7]M04!C21*$E$14,[7]M05!C21*$F$14,[7]M06!C21*$G$14,[7]M07!C21*$H$14,[7]M08!C21*$I$14,[7]M09!C21*$J$14,[7]M10!C21*$K$14,[7]M11!C21*$L$14,[7]M12!C21*$M$14)/$N$14</f>
        <v>172.98794520547952</v>
      </c>
      <c r="D22" s="64">
        <f>SUM([7]M01!D21*$B$14,[7]M02!D21*$C$14,[7]M03!D21*$D$14,[7]M04!D21*$E$14,[7]M05!D21*$F$14,[7]M06!D21*$G$14,[7]M07!D21*$H$14,[7]M08!D21*$I$14,[7]M09!D21*$J$14,[7]M10!D21*$K$14,[7]M11!D21*$L$14,[7]M12!D21*$M$14)/$N$14</f>
        <v>113.05232876712331</v>
      </c>
      <c r="E22" s="64">
        <f>SUM([7]M01!E21*$B$14,[7]M02!E21*$C$14,[7]M03!E21*$D$14,[7]M04!E21*$E$14,[7]M05!E21*$F$14,[7]M06!E21*$G$14,[7]M07!E21*$H$14,[7]M08!E21*$I$14,[7]M09!E21*$J$14,[7]M10!E21*$K$14,[7]M11!E21*$L$14,[7]M12!E21*$M$14)/$N$14</f>
        <v>277.54996004566215</v>
      </c>
      <c r="F22" s="64">
        <f>SUM([7]M01!F21*$B$14,[7]M02!F21*$C$14,[7]M03!F21*$D$14,[7]M04!F21*$E$14,[7]M05!F21*$F$14,[7]M06!F21*$G$14,[7]M07!F21*$H$14,[7]M08!F21*$I$14,[7]M09!F21*$J$14,[7]M10!F21*$K$14,[7]M11!F21*$L$14,[7]M12!F21*$M$14)/$N$14</f>
        <v>195.89317922374431</v>
      </c>
      <c r="G22" s="64">
        <f>SUM([7]M01!G21*$B$14,[7]M02!G21*$C$14,[7]M03!G21*$D$14,[7]M04!G21*$E$14,[7]M05!G21*$F$14,[7]M06!G21*$G$14,[7]M07!G21*$H$14,[7]M08!G21*$I$14,[7]M09!G21*$J$14,[7]M10!G21*$K$14,[7]M11!G21*$L$14,[7]M12!G21*$M$14)/$N$14</f>
        <v>0</v>
      </c>
      <c r="H22" s="64">
        <f>SUM([7]M01!H21*$B$14,[7]M02!H21*$C$14,[7]M03!H21*$D$14,[7]M04!H21*$E$14,[7]M05!H21*$F$14,[7]M06!H21*$G$14,[7]M07!H21*$H$14,[7]M08!H21*$I$14,[7]M09!H21*$J$14,[7]M10!H21*$K$14,[7]M11!H21*$L$14,[7]M12!H21*$M$14)/$N$14</f>
        <v>80.593321917808225</v>
      </c>
      <c r="I22" s="64">
        <f>SUM([7]M01!I21*$B$14,[7]M02!I21*$C$14,[7]M03!I21*$D$14,[7]M04!I21*$E$14,[7]M05!I21*$F$14,[7]M06!I21*$G$14,[7]M07!I21*$H$14,[7]M08!I21*$I$14,[7]M09!I21*$J$14,[7]M10!I21*$K$14,[7]M11!I21*$L$14,[7]M12!I21*$M$14)/$N$14</f>
        <v>139.57954337899548</v>
      </c>
      <c r="J22" s="64">
        <f>SUM([7]M01!J21*$B$14,[7]M02!J21*$C$14,[7]M03!J21*$D$14,[7]M04!J21*$E$14,[7]M05!J21*$F$14,[7]M06!J21*$G$14,[7]M07!J21*$H$14,[7]M08!J21*$I$14,[7]M09!J21*$J$14,[7]M10!J21*$K$14,[7]M11!J21*$L$14,[7]M12!J21*$M$14)/$N$14</f>
        <v>105.28567351598174</v>
      </c>
      <c r="K22" s="65">
        <f>SUM([7]M01!K21*$B$14,[7]M02!K21*$C$14,[7]M03!K21*$D$14,[7]M04!K21*$E$14,[7]M05!K21*$F$14,[7]M06!K21*$G$14,[7]M07!K21*$H$14,[7]M08!K21*$I$14,[7]M09!K21*$J$14,[7]M10!K21*$K$14,[7]M11!K21*$L$14,[7]M12!K21*$M$14)/$N$14</f>
        <v>182.78880707762559</v>
      </c>
      <c r="L22" s="66">
        <f>SUM(B22:K22)</f>
        <v>1396.270428082192</v>
      </c>
    </row>
    <row r="23" spans="1:14" ht="15" customHeight="1" x14ac:dyDescent="0.25">
      <c r="A23" s="38" t="s">
        <v>62</v>
      </c>
      <c r="B23" s="67">
        <f>SUM([7]M01!B22*$B$14,[7]M02!B22*$C$14,[7]M03!B22*$D$14,[7]M04!B22*$E$14,[7]M05!B22*$F$14,[7]M06!B22*$G$14,[7]M07!B22*$H$14,[7]M08!B22*$I$14,[7]M09!B22*$J$14,[7]M10!B22*$K$14,[7]M11!B22*$L$14,[7]M12!B22*$M$14)/$N$14</f>
        <v>8.8771974885844767</v>
      </c>
      <c r="C23" s="68">
        <f>SUM([7]M01!C22*$B$14,[7]M02!C22*$C$14,[7]M03!C22*$D$14,[7]M04!C22*$E$14,[7]M05!C22*$F$14,[7]M06!C22*$G$14,[7]M07!C22*$H$14,[7]M08!C22*$I$14,[7]M09!C22*$J$14,[7]M10!C22*$K$14,[7]M11!C22*$L$14,[7]M12!C22*$M$14)/$N$14</f>
        <v>0</v>
      </c>
      <c r="D23" s="68">
        <f>SUM([7]M01!D22*$B$14,[7]M02!D22*$C$14,[7]M03!D22*$D$14,[7]M04!D22*$E$14,[7]M05!D22*$F$14,[7]M06!D22*$G$14,[7]M07!D22*$H$14,[7]M08!D22*$I$14,[7]M09!D22*$J$14,[7]M10!D22*$K$14,[7]M11!D22*$L$14,[7]M12!D22*$M$14)/$N$14</f>
        <v>0.15190068493150685</v>
      </c>
      <c r="E23" s="68">
        <f>SUM([7]M01!E22*$B$14,[7]M02!E22*$C$14,[7]M03!E22*$D$14,[7]M04!E22*$E$14,[7]M05!E22*$F$14,[7]M06!E22*$G$14,[7]M07!E22*$H$14,[7]M08!E22*$I$14,[7]M09!E22*$J$14,[7]M10!E22*$K$14,[7]M11!E22*$L$14,[7]M12!E22*$M$14)/$N$14</f>
        <v>42.679360730593615</v>
      </c>
      <c r="F23" s="68">
        <f>SUM([7]M01!F22*$B$14,[7]M02!F22*$C$14,[7]M03!F22*$D$14,[7]M04!F22*$E$14,[7]M05!F22*$F$14,[7]M06!F22*$G$14,[7]M07!F22*$H$14,[7]M08!F22*$I$14,[7]M09!F22*$J$14,[7]M10!F22*$K$14,[7]M11!F22*$L$14,[7]M12!F22*$M$14)/$N$14</f>
        <v>186.10070205479454</v>
      </c>
      <c r="G23" s="68">
        <f>SUM([7]M01!G22*$B$14,[7]M02!G22*$C$14,[7]M03!G22*$D$14,[7]M04!G22*$E$14,[7]M05!G22*$F$14,[7]M06!G22*$G$14,[7]M07!G22*$H$14,[7]M08!G22*$I$14,[7]M09!G22*$J$14,[7]M10!G22*$K$14,[7]M11!G22*$L$14,[7]M12!G22*$M$14)/$N$14</f>
        <v>78.594897260273981</v>
      </c>
      <c r="H23" s="68">
        <f>SUM([7]M01!H22*$B$14,[7]M02!H22*$C$14,[7]M03!H22*$D$14,[7]M04!H22*$E$14,[7]M05!H22*$F$14,[7]M06!H22*$G$14,[7]M07!H22*$H$14,[7]M08!H22*$I$14,[7]M09!H22*$J$14,[7]M10!H22*$K$14,[7]M11!H22*$L$14,[7]M12!H22*$M$14)/$N$14</f>
        <v>892.64569063926945</v>
      </c>
      <c r="I23" s="68">
        <f>SUM([7]M01!I22*$B$14,[7]M02!I22*$C$14,[7]M03!I22*$D$14,[7]M04!I22*$E$14,[7]M05!I22*$F$14,[7]M06!I22*$G$14,[7]M07!I22*$H$14,[7]M08!I22*$I$14,[7]M09!I22*$J$14,[7]M10!I22*$K$14,[7]M11!I22*$L$14,[7]M12!I22*$M$14)/$N$14</f>
        <v>0</v>
      </c>
      <c r="J23" s="68">
        <f>SUM([7]M01!J22*$B$14,[7]M02!J22*$C$14,[7]M03!J22*$D$14,[7]M04!J22*$E$14,[7]M05!J22*$F$14,[7]M06!J22*$G$14,[7]M07!J22*$H$14,[7]M08!J22*$I$14,[7]M09!J22*$J$14,[7]M10!J22*$K$14,[7]M11!J22*$L$14,[7]M12!J22*$M$14)/$N$14</f>
        <v>173.62295662100462</v>
      </c>
      <c r="K23" s="69">
        <f>SUM([7]M01!K22*$B$14,[7]M02!K22*$C$14,[7]M03!K22*$D$14,[7]M04!K22*$E$14,[7]M05!K22*$F$14,[7]M06!K22*$G$14,[7]M07!K22*$H$14,[7]M08!K22*$I$14,[7]M09!K22*$J$14,[7]M10!K22*$K$14,[7]M11!K22*$L$14,[7]M12!K22*$M$14)/$N$14</f>
        <v>13.374863013698633</v>
      </c>
      <c r="L23" s="70">
        <f>SUM(B23:K23)</f>
        <v>1396.0475684931509</v>
      </c>
    </row>
    <row r="24" spans="1:14" ht="20.25" customHeight="1" x14ac:dyDescent="0.25">
      <c r="A24" s="61" t="s">
        <v>63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62"/>
    </row>
    <row r="25" spans="1:14" ht="15" customHeight="1" x14ac:dyDescent="0.25">
      <c r="A25" s="33" t="s">
        <v>64</v>
      </c>
      <c r="B25" s="63">
        <f>SUM([7]M01!B24,[7]M02!B24,[7]M03!B24,[7]M04!B24,[7]M05!B24,[7]M06!B24,[7]M07!B24,[7]M08!B24,[7]M09!B24,[7]M10!B24,[7]M11!B24,[7]M12!B24)</f>
        <v>1126.0075000000002</v>
      </c>
      <c r="C25" s="64">
        <f>SUM([7]M01!C24,[7]M02!C24,[7]M03!C24,[7]M04!C24,[7]M05!C24,[7]M06!C24,[7]M07!C24,[7]M08!C24,[7]M09!C24,[7]M10!C24,[7]M11!C24,[7]M12!C24)</f>
        <v>1515.3744000000002</v>
      </c>
      <c r="D25" s="64">
        <f>SUM([7]M01!D24,[7]M02!D24,[7]M03!D24,[7]M04!D24,[7]M05!D24,[7]M06!D24,[7]M07!D24,[7]M08!D24,[7]M09!D24,[7]M10!D24,[7]M11!D24,[7]M12!D24)</f>
        <v>990.33840000000009</v>
      </c>
      <c r="E25" s="64">
        <f>SUM([7]M01!E24,[7]M02!E24,[7]M03!E24,[7]M04!E24,[7]M05!E24,[7]M06!E24,[7]M07!E24,[7]M08!E24,[7]M09!E24,[7]M10!E24,[7]M11!E24,[7]M12!E24)</f>
        <v>2431.3376499999999</v>
      </c>
      <c r="F25" s="64">
        <f>SUM([7]M01!F24,[7]M02!F24,[7]M03!F24,[7]M04!F24,[7]M05!F24,[7]M06!F24,[7]M07!F24,[7]M08!F24,[7]M09!F24,[7]M10!F24,[7]M11!F24,[7]M12!F24)</f>
        <v>1716.0242499999997</v>
      </c>
      <c r="G25" s="64">
        <f>SUM([7]M01!G24,[7]M02!G24,[7]M03!G24,[7]M04!G24,[7]M05!G24,[7]M06!G24,[7]M07!G24,[7]M08!G24,[7]M09!G24,[7]M10!G24,[7]M11!G24,[7]M12!G24)</f>
        <v>0</v>
      </c>
      <c r="H25" s="64">
        <f>SUM([7]M01!H24,[7]M02!H24,[7]M03!H24,[7]M04!H24,[7]M05!H24,[7]M06!H24,[7]M07!H24,[7]M08!H24,[7]M09!H24,[7]M10!H24,[7]M11!H24,[7]M12!H24)</f>
        <v>705.99750000000006</v>
      </c>
      <c r="I25" s="64">
        <f>SUM([7]M01!I24,[7]M02!I24,[7]M03!I24,[7]M04!I24,[7]M05!I24,[7]M06!I24,[7]M07!I24,[7]M08!I24,[7]M09!I24,[7]M10!I24,[7]M11!I24,[7]M12!I24)</f>
        <v>1222.7168000000001</v>
      </c>
      <c r="J25" s="64">
        <f>SUM([7]M01!J24,[7]M02!J24,[7]M03!J24,[7]M04!J24,[7]M05!J24,[7]M06!J24,[7]M07!J24,[7]M08!J24,[7]M09!J24,[7]M10!J24,[7]M11!J24,[7]M12!J24)</f>
        <v>922.30250000000001</v>
      </c>
      <c r="K25" s="65">
        <f>SUM([7]M01!K24,[7]M02!K24,[7]M03!K24,[7]M04!K24,[7]M05!K24,[7]M06!K24,[7]M07!K24,[7]M08!K24,[7]M09!K24,[7]M10!K24,[7]M11!K24,[7]M12!K24)</f>
        <v>1601.2299500000001</v>
      </c>
      <c r="L25" s="66">
        <f>SUM(B25:K25)</f>
        <v>12231.328950000001</v>
      </c>
    </row>
    <row r="26" spans="1:14" ht="15" customHeight="1" x14ac:dyDescent="0.25">
      <c r="A26" s="38" t="s">
        <v>65</v>
      </c>
      <c r="B26" s="67">
        <f>SUM([7]M01!B25,[7]M02!B25,[7]M03!B25,[7]M04!B25,[7]M05!B25,[7]M06!B25,[7]M07!B25,[7]M08!B25,[7]M09!B25,[7]M10!B25,[7]M11!B25,[7]M12!B25)</f>
        <v>77.76424999999999</v>
      </c>
      <c r="C26" s="68">
        <f>SUM([7]M01!C25,[7]M02!C25,[7]M03!C25,[7]M04!C25,[7]M05!C25,[7]M06!C25,[7]M07!C25,[7]M08!C25,[7]M09!C25,[7]M10!C25,[7]M11!C25,[7]M12!C25)</f>
        <v>0</v>
      </c>
      <c r="D26" s="68">
        <f>SUM([7]M01!D25,[7]M02!D25,[7]M03!D25,[7]M04!D25,[7]M05!D25,[7]M06!D25,[7]M07!D25,[7]M08!D25,[7]M09!D25,[7]M10!D25,[7]M11!D25,[7]M12!D25)</f>
        <v>1.3306500000000001</v>
      </c>
      <c r="E26" s="68">
        <f>SUM([7]M01!E25,[7]M02!E25,[7]M03!E25,[7]M04!E25,[7]M05!E25,[7]M06!E25,[7]M07!E25,[7]M08!E25,[7]M09!E25,[7]M10!E25,[7]M11!E25,[7]M12!E25)</f>
        <v>373.87119999999993</v>
      </c>
      <c r="F26" s="68">
        <f>SUM([7]M01!F25,[7]M02!F25,[7]M03!F25,[7]M04!F25,[7]M05!F25,[7]M06!F25,[7]M07!F25,[7]M08!F25,[7]M09!F25,[7]M10!F25,[7]M11!F25,[7]M12!F25)</f>
        <v>1630.2421499999996</v>
      </c>
      <c r="G26" s="68">
        <f>SUM([7]M01!G25,[7]M02!G25,[7]M03!G25,[7]M04!G25,[7]M05!G25,[7]M06!G25,[7]M07!G25,[7]M08!G25,[7]M09!G25,[7]M10!G25,[7]M11!G25,[7]M12!G25)</f>
        <v>688.49130000000002</v>
      </c>
      <c r="H26" s="68">
        <f>SUM([7]M01!H25,[7]M02!H25,[7]M03!H25,[7]M04!H25,[7]M05!H25,[7]M06!H25,[7]M07!H25,[7]M08!H25,[7]M09!H25,[7]M10!H25,[7]M11!H25,[7]M12!H25)</f>
        <v>7819.5762499999983</v>
      </c>
      <c r="I26" s="68">
        <f>SUM([7]M01!I25,[7]M02!I25,[7]M03!I25,[7]M04!I25,[7]M05!I25,[7]M06!I25,[7]M07!I25,[7]M08!I25,[7]M09!I25,[7]M10!I25,[7]M11!I25,[7]M12!I25)</f>
        <v>0</v>
      </c>
      <c r="J26" s="68">
        <f>SUM([7]M01!J25,[7]M02!J25,[7]M03!J25,[7]M04!J25,[7]M05!J25,[7]M06!J25,[7]M07!J25,[7]M08!J25,[7]M09!J25,[7]M10!J25,[7]M11!J25,[7]M12!J25)</f>
        <v>1520.9370999999999</v>
      </c>
      <c r="K26" s="69">
        <f>SUM([7]M01!K25,[7]M02!K25,[7]M03!K25,[7]M04!K25,[7]M05!K25,[7]M06!K25,[7]M07!K25,[7]M08!K25,[7]M09!K25,[7]M10!K25,[7]M11!K25,[7]M12!K25)</f>
        <v>117.16379999999999</v>
      </c>
      <c r="L26" s="70">
        <f>SUM(B26:K26)</f>
        <v>12229.376699999997</v>
      </c>
    </row>
    <row r="27" spans="1:14" ht="9.9499999999999993" customHeight="1" x14ac:dyDescent="0.25">
      <c r="A27" s="3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3"/>
      <c r="N27" s="74"/>
    </row>
    <row r="28" spans="1:14" ht="20.25" customHeight="1" x14ac:dyDescent="0.25">
      <c r="A28" s="61" t="s">
        <v>66</v>
      </c>
      <c r="L28" s="62"/>
      <c r="N28" s="74"/>
    </row>
    <row r="29" spans="1:14" ht="15" customHeight="1" x14ac:dyDescent="0.25">
      <c r="A29" s="75" t="s">
        <v>1</v>
      </c>
      <c r="B29" s="76">
        <f>SUM([7]M01!B27*$B$14,[7]M02!B27*$C$14,[7]M03!B27*$D$14,[7]M04!B27*$E$14,[7]M05!B27*$F$14,[7]M06!B27*$G$14,[7]M07!B27*$H$14,[7]M08!B27*$I$14,[7]M09!B27*$J$14,[7]M10!B27*$K$14,[7]M11!B27*$L$14,[7]M12!B27*$M$14)/$N$14</f>
        <v>2.1390626733741729</v>
      </c>
      <c r="C29" s="77">
        <f>SUM([7]M01!C27*$B$14,[7]M02!C27*$C$14,[7]M03!C27*$D$14,[7]M04!C27*$E$14,[7]M05!C27*$F$14,[7]M06!C27*$G$14,[7]M07!C27*$H$14,[7]M08!C27*$I$14,[7]M09!C27*$J$14,[7]M10!C27*$K$14,[7]M11!C27*$L$14,[7]M12!C27*$M$14)/$N$14</f>
        <v>1.9021372175117437</v>
      </c>
      <c r="D29" s="77">
        <f>SUM([7]M01!D27*$B$14,[7]M02!D27*$C$14,[7]M03!D27*$D$14,[7]M04!D27*$E$14,[7]M05!D27*$F$14,[7]M06!D27*$G$14,[7]M07!D27*$H$14,[7]M08!D27*$I$14,[7]M09!D27*$J$14,[7]M10!D27*$K$14,[7]M11!D27*$L$14,[7]M12!D27*$M$14)/$N$14</f>
        <v>2.4385913629385159</v>
      </c>
      <c r="E29" s="77">
        <f>SUM([7]M01!E27*$B$14,[7]M02!E27*$C$14,[7]M03!E27*$D$14,[7]M04!E27*$E$14,[7]M05!E27*$F$14,[7]M06!E27*$G$14,[7]M07!E27*$H$14,[7]M08!E27*$I$14,[7]M09!E27*$J$14,[7]M10!E27*$K$14,[7]M11!E27*$L$14,[7]M12!E27*$M$14)/$N$14</f>
        <v>1.6868419805534789</v>
      </c>
      <c r="F29" s="77">
        <f>SUM([7]M01!F27*$B$14,[7]M02!F27*$C$14,[7]M03!F27*$D$14,[7]M04!F27*$E$14,[7]M05!F27*$F$14,[7]M06!F27*$G$14,[7]M07!F27*$H$14,[7]M08!F27*$I$14,[7]M09!F27*$J$14,[7]M10!F27*$K$14,[7]M11!F27*$L$14,[7]M12!F27*$M$14)/$N$14</f>
        <v>0.71139876714957451</v>
      </c>
      <c r="G29" s="77">
        <f>SUM([7]M01!G27*$B$14,[7]M02!G27*$C$14,[7]M03!G27*$D$14,[7]M04!G27*$E$14,[7]M05!G27*$F$14,[7]M06!G27*$G$14,[7]M07!G27*$H$14,[7]M08!G27*$I$14,[7]M09!G27*$J$14,[7]M10!G27*$K$14,[7]M11!G27*$L$14,[7]M12!G27*$M$14)/$N$14</f>
        <v>0</v>
      </c>
      <c r="H29" s="77">
        <f>SUM([7]M01!H27*$B$14,[7]M02!H27*$C$14,[7]M03!H27*$D$14,[7]M04!H27*$E$14,[7]M05!H27*$F$14,[7]M06!H27*$G$14,[7]M07!H27*$H$14,[7]M08!H27*$I$14,[7]M09!H27*$J$14,[7]M10!H27*$K$14,[7]M11!H27*$L$14,[7]M12!H27*$M$14)/$N$14</f>
        <v>8.3184983880485203E-2</v>
      </c>
      <c r="I29" s="77">
        <f>SUM([7]M01!I27*$B$14,[7]M02!I27*$C$14,[7]M03!I27*$D$14,[7]M04!I27*$E$14,[7]M05!I27*$F$14,[7]M06!I27*$G$14,[7]M07!I27*$H$14,[7]M08!I27*$I$14,[7]M09!I27*$J$14,[7]M10!I27*$K$14,[7]M11!I27*$L$14,[7]M12!I27*$M$14)/$N$14</f>
        <v>0.82753533409179736</v>
      </c>
      <c r="J29" s="77">
        <f>SUM([7]M01!J27*$B$14,[7]M02!J27*$C$14,[7]M03!J27*$D$14,[7]M04!J27*$E$14,[7]M05!J27*$F$14,[7]M06!J27*$G$14,[7]M07!J27*$H$14,[7]M08!J27*$I$14,[7]M09!J27*$J$14,[7]M10!J27*$K$14,[7]M11!J27*$L$14,[7]M12!J27*$M$14)/$N$14</f>
        <v>6.1072862852180151E-2</v>
      </c>
      <c r="K29" s="78">
        <f>SUM([7]M01!K27*$B$14,[7]M02!K27*$C$14,[7]M03!K27*$D$14,[7]M04!K27*$E$14,[7]M05!K27*$F$14,[7]M06!K27*$G$14,[7]M07!K27*$H$14,[7]M08!K27*$I$14,[7]M09!K27*$J$14,[7]M10!K27*$K$14,[7]M11!K27*$L$14,[7]M12!K27*$M$14)/$N$14</f>
        <v>2.7752061869800024</v>
      </c>
      <c r="L29" s="62"/>
      <c r="N29" s="74"/>
    </row>
    <row r="30" spans="1:14" ht="15" customHeight="1" x14ac:dyDescent="0.25">
      <c r="A30" s="79" t="s">
        <v>67</v>
      </c>
      <c r="B30" s="80">
        <f>SUM([7]M01!B28*$B$14,[7]M02!B28*$C$14,[7]M03!B28*$D$14,[7]M04!B28*$E$14,[7]M05!B28*$F$14,[7]M06!B28*$G$14,[7]M07!B28*$H$14,[7]M08!B28*$I$14,[7]M09!B28*$J$14,[7]M10!B28*$K$14,[7]M11!B28*$L$14,[7]M12!B28*$M$14)/$N$14</f>
        <v>3.5418584586628787E-3</v>
      </c>
      <c r="C30" s="81">
        <f>SUM([7]M01!C28*$B$14,[7]M02!C28*$C$14,[7]M03!C28*$D$14,[7]M04!C28*$E$14,[7]M05!C28*$F$14,[7]M06!C28*$G$14,[7]M07!C28*$H$14,[7]M08!C28*$I$14,[7]M09!C28*$J$14,[7]M10!C28*$K$14,[7]M11!C28*$L$14,[7]M12!C28*$M$14)/$N$14</f>
        <v>0</v>
      </c>
      <c r="D30" s="81">
        <f>SUM([7]M01!D28*$B$14,[7]M02!D28*$C$14,[7]M03!D28*$D$14,[7]M04!D28*$E$14,[7]M05!D28*$F$14,[7]M06!D28*$G$14,[7]M07!D28*$H$14,[7]M08!D28*$I$14,[7]M09!D28*$J$14,[7]M10!D28*$K$14,[7]M11!D28*$L$14,[7]M12!D28*$M$14)/$N$14</f>
        <v>0</v>
      </c>
      <c r="E30" s="81">
        <f>SUM([7]M01!E28*$B$14,[7]M02!E28*$C$14,[7]M03!E28*$D$14,[7]M04!E28*$E$14,[7]M05!E28*$F$14,[7]M06!E28*$G$14,[7]M07!E28*$H$14,[7]M08!E28*$I$14,[7]M09!E28*$J$14,[7]M10!E28*$K$14,[7]M11!E28*$L$14,[7]M12!E28*$M$14)/$N$14</f>
        <v>0.17956235157731296</v>
      </c>
      <c r="F30" s="81">
        <f>SUM([7]M01!F28*$B$14,[7]M02!F28*$C$14,[7]M03!F28*$D$14,[7]M04!F28*$E$14,[7]M05!F28*$F$14,[7]M06!F28*$G$14,[7]M07!F28*$H$14,[7]M08!F28*$I$14,[7]M09!F28*$J$14,[7]M10!F28*$K$14,[7]M11!F28*$L$14,[7]M12!F28*$M$14)/$N$14</f>
        <v>0.54488284483732441</v>
      </c>
      <c r="G30" s="81">
        <f>SUM([7]M01!G28*$B$14,[7]M02!G28*$C$14,[7]M03!G28*$D$14,[7]M04!G28*$E$14,[7]M05!G28*$F$14,[7]M06!G28*$G$14,[7]M07!G28*$H$14,[7]M08!G28*$I$14,[7]M09!G28*$J$14,[7]M10!G28*$K$14,[7]M11!G28*$L$14,[7]M12!G28*$M$14)/$N$14</f>
        <v>0.73568987195266866</v>
      </c>
      <c r="H30" s="81">
        <f>SUM([7]M01!H28*$B$14,[7]M02!H28*$C$14,[7]M03!H28*$D$14,[7]M04!H28*$E$14,[7]M05!H28*$F$14,[7]M06!H28*$G$14,[7]M07!H28*$H$14,[7]M08!H28*$I$14,[7]M09!H28*$J$14,[7]M10!H28*$K$14,[7]M11!H28*$L$14,[7]M12!H28*$M$14)/$N$14</f>
        <v>0.72576789629038829</v>
      </c>
      <c r="I30" s="81">
        <f>SUM([7]M01!I28*$B$14,[7]M02!I28*$C$14,[7]M03!I28*$D$14,[7]M04!I28*$E$14,[7]M05!I28*$F$14,[7]M06!I28*$G$14,[7]M07!I28*$H$14,[7]M08!I28*$I$14,[7]M09!I28*$J$14,[7]M10!I28*$K$14,[7]M11!I28*$L$14,[7]M12!I28*$M$14)/$N$14</f>
        <v>0</v>
      </c>
      <c r="J30" s="81">
        <f>SUM([7]M01!J28*$B$14,[7]M02!J28*$C$14,[7]M03!J28*$D$14,[7]M04!J28*$E$14,[7]M05!J28*$F$14,[7]M06!J28*$G$14,[7]M07!J28*$H$14,[7]M08!J28*$I$14,[7]M09!J28*$J$14,[7]M10!J28*$K$14,[7]M11!J28*$L$14,[7]M12!J28*$M$14)/$N$14</f>
        <v>0.60531761876052526</v>
      </c>
      <c r="K30" s="82">
        <f>SUM([7]M01!K28*$B$14,[7]M02!K28*$C$14,[7]M03!K28*$D$14,[7]M04!K28*$E$14,[7]M05!K28*$F$14,[7]M06!K28*$G$14,[7]M07!K28*$H$14,[7]M08!K28*$I$14,[7]M09!K28*$J$14,[7]M10!K28*$K$14,[7]M11!K28*$L$14,[7]M12!K28*$M$14)/$N$14</f>
        <v>3.6620981392746617E-2</v>
      </c>
      <c r="L30" s="62"/>
      <c r="N30" s="74"/>
    </row>
    <row r="31" spans="1:14" ht="20.25" customHeight="1" x14ac:dyDescent="0.25">
      <c r="A31" s="61" t="s">
        <v>68</v>
      </c>
      <c r="L31" s="62"/>
      <c r="N31" s="74"/>
    </row>
    <row r="32" spans="1:14" ht="15" customHeight="1" x14ac:dyDescent="0.25">
      <c r="A32" s="83" t="s">
        <v>69</v>
      </c>
      <c r="B32" s="84">
        <f>SUM([7]M01!B30,[7]M02!B30,[7]M03!B30,[7]M04!B30,[7]M05!B30,[7]M06!B30,[7]M07!B30,[7]M08!B30,[7]M09!B30,[7]M10!B30,[7]M11!B30,[7]M12!B30)</f>
        <v>5.9293858167960209</v>
      </c>
      <c r="L32" s="62"/>
      <c r="N32" s="74"/>
    </row>
    <row r="33" spans="1:14" ht="15" customHeight="1" x14ac:dyDescent="0.25">
      <c r="A33" s="85" t="s">
        <v>70</v>
      </c>
      <c r="B33" s="86">
        <f>SUM([7]M01!B31,[7]M02!B31,[7]M03!B31,[7]M04!B31,[7]M05!B31,[7]M06!B31,[7]M07!B31,[7]M08!B31,[7]M09!B31,[7]M10!B31,[7]M11!B31,[7]M12!B31)</f>
        <v>4.0855869095936601</v>
      </c>
      <c r="L33" s="62"/>
      <c r="N33" s="74"/>
    </row>
    <row r="34" spans="1:14" ht="20.25" hidden="1" customHeight="1" x14ac:dyDescent="0.25">
      <c r="A34" s="61" t="s">
        <v>71</v>
      </c>
      <c r="L34" s="62"/>
      <c r="N34" s="74"/>
    </row>
    <row r="35" spans="1:14" ht="15" hidden="1" customHeight="1" x14ac:dyDescent="0.25">
      <c r="A35" s="83" t="s">
        <v>69</v>
      </c>
      <c r="B35" s="84" t="e">
        <f>SUM([7]M01!#REF!,[7]M02!#REF!,[7]M03!#REF!,[7]M04!#REF!,[7]M05!#REF!,[7]M06!#REF!,[7]M07!#REF!,[7]M08!#REF!,[7]M09!#REF!,[7]M10!#REF!,[7]M11!#REF!,[7]M12!#REF!)</f>
        <v>#REF!</v>
      </c>
      <c r="L35" s="62"/>
      <c r="N35" s="74"/>
    </row>
    <row r="36" spans="1:14" ht="15" hidden="1" customHeight="1" x14ac:dyDescent="0.25">
      <c r="A36" s="85" t="s">
        <v>70</v>
      </c>
      <c r="B36" s="86" t="e">
        <f>SUM([7]M01!#REF!,[7]M02!#REF!,[7]M03!#REF!,[7]M04!#REF!,[7]M05!#REF!,[7]M06!#REF!,[7]M07!#REF!,[7]M08!#REF!,[7]M09!#REF!,[7]M10!#REF!,[7]M11!#REF!,[7]M12!#REF!)</f>
        <v>#REF!</v>
      </c>
      <c r="L36" s="62"/>
      <c r="N36" s="74"/>
    </row>
    <row r="37" spans="1:14" ht="20.25" customHeight="1" x14ac:dyDescent="0.25">
      <c r="A37" s="61" t="s">
        <v>72</v>
      </c>
      <c r="L37" s="62"/>
      <c r="N37" s="74"/>
    </row>
    <row r="38" spans="1:14" ht="15" customHeight="1" x14ac:dyDescent="0.25">
      <c r="A38" s="87" t="s">
        <v>67</v>
      </c>
      <c r="B38" s="88">
        <f>SUM([7]M01!B33*$B$14,[7]M02!B33*$C$14,[7]M03!B33*$D$14,[7]M04!B33*$E$14,[7]M05!B33*$F$14,[7]M06!B33*$G$14,[7]M07!B33*$H$14,[7]M08!B33*$I$14,[7]M09!B33*$J$14,[7]M10!B33*$K$14,[7]M11!B33*$L$14,[7]M12!B33*$M$14)/$N$14</f>
        <v>0</v>
      </c>
      <c r="C38" s="89">
        <f>SUM([7]M01!C33*$B$14,[7]M02!C33*$C$14,[7]M03!C33*$D$14,[7]M04!C33*$E$14,[7]M05!C33*$F$14,[7]M06!C33*$G$14,[7]M07!C33*$H$14,[7]M08!C33*$I$14,[7]M09!C33*$J$14,[7]M10!C33*$K$14,[7]M11!C33*$L$14,[7]M12!C33*$M$14)/$N$14</f>
        <v>0</v>
      </c>
      <c r="D38" s="89">
        <f>SUM([7]M01!D33*$B$14,[7]M02!D33*$C$14,[7]M03!D33*$D$14,[7]M04!D33*$E$14,[7]M05!D33*$F$14,[7]M06!D33*$G$14,[7]M07!D33*$H$14,[7]M08!D33*$I$14,[7]M09!D33*$J$14,[7]M10!D33*$K$14,[7]M11!D33*$L$14,[7]M12!D33*$M$14)/$N$14</f>
        <v>0</v>
      </c>
      <c r="E38" s="89">
        <f>SUM([7]M01!E33*$B$14,[7]M02!E33*$C$14,[7]M03!E33*$D$14,[7]M04!E33*$E$14,[7]M05!E33*$F$14,[7]M06!E33*$G$14,[7]M07!E33*$H$14,[7]M08!E33*$I$14,[7]M09!E33*$J$14,[7]M10!E33*$K$14,[7]M11!E33*$L$14,[7]M12!E33*$M$14)/$N$14</f>
        <v>0</v>
      </c>
      <c r="F38" s="89">
        <f>SUM([7]M01!F33*$B$14,[7]M02!F33*$C$14,[7]M03!F33*$D$14,[7]M04!F33*$E$14,[7]M05!F33*$F$14,[7]M06!F33*$G$14,[7]M07!F33*$H$14,[7]M08!F33*$I$14,[7]M09!F33*$J$14,[7]M10!F33*$K$14,[7]M11!F33*$L$14,[7]M12!F33*$M$14)/$N$14</f>
        <v>0.66386174339614723</v>
      </c>
      <c r="G38" s="89">
        <f>SUM([7]M01!G33*$B$14,[7]M02!G33*$C$14,[7]M03!G33*$D$14,[7]M04!G33*$E$14,[7]M05!G33*$F$14,[7]M06!G33*$G$14,[7]M07!G33*$H$14,[7]M08!G33*$I$14,[7]M09!G33*$J$14,[7]M10!G33*$K$14,[7]M11!G33*$L$14,[7]M12!G33*$M$14)/$N$14</f>
        <v>2.5424588965502521</v>
      </c>
      <c r="H38" s="89">
        <f>SUM([7]M01!H33*$B$14,[7]M02!H33*$C$14,[7]M03!H33*$D$14,[7]M04!H33*$E$14,[7]M05!H33*$F$14,[7]M06!H33*$G$14,[7]M07!H33*$H$14,[7]M08!H33*$I$14,[7]M09!H33*$J$14,[7]M10!H33*$K$14,[7]M11!H33*$L$14,[7]M12!H33*$M$14)/$N$14</f>
        <v>1.7232209355561212</v>
      </c>
      <c r="I38" s="89">
        <f>SUM([7]M01!I33*$B$14,[7]M02!I33*$C$14,[7]M03!I33*$D$14,[7]M04!I33*$E$14,[7]M05!I33*$F$14,[7]M06!I33*$G$14,[7]M07!I33*$H$14,[7]M08!I33*$I$14,[7]M09!I33*$J$14,[7]M10!I33*$K$14,[7]M11!I33*$L$14,[7]M12!I33*$M$14)/$N$14</f>
        <v>0</v>
      </c>
      <c r="J38" s="89">
        <f>SUM([7]M01!J33*$B$14,[7]M02!J33*$C$14,[7]M03!J33*$D$14,[7]M04!J33*$E$14,[7]M05!J33*$F$14,[7]M06!J33*$G$14,[7]M07!J33*$H$14,[7]M08!J33*$I$14,[7]M09!J33*$J$14,[7]M10!J33*$K$14,[7]M11!J33*$L$14,[7]M12!J33*$M$14)/$N$14</f>
        <v>0.35611593503420302</v>
      </c>
      <c r="K38" s="90">
        <f>SUM([7]M01!K33*$B$14,[7]M02!K33*$C$14,[7]M03!K33*$D$14,[7]M04!K33*$E$14,[7]M05!K33*$F$14,[7]M06!K33*$G$14,[7]M07!K33*$H$14,[7]M08!K33*$I$14,[7]M09!K33*$J$14,[7]M10!K33*$K$14,[7]M11!K33*$L$14,[7]M12!K33*$M$14)/$N$14</f>
        <v>0</v>
      </c>
      <c r="L38" s="62"/>
      <c r="N38" s="74"/>
    </row>
    <row r="39" spans="1:14" ht="20.25" customHeight="1" x14ac:dyDescent="0.25">
      <c r="A39" s="61" t="s">
        <v>73</v>
      </c>
      <c r="L39" s="62"/>
      <c r="N39" s="74"/>
    </row>
    <row r="40" spans="1:14" ht="15" customHeight="1" x14ac:dyDescent="0.25">
      <c r="A40" s="85" t="s">
        <v>70</v>
      </c>
      <c r="B40" s="86">
        <f>SUM([7]M01!I34,[7]M02!I34,[7]M03!I34,[7]M04!I34,[7]M05!I34,[7]M06!I34,[7]M07!I34,[7]M08!I34,[7]M09!I34,[7]M10!I34,[7]M11!I34,[7]M12!I34)</f>
        <v>21.293665859013231</v>
      </c>
      <c r="L40" s="62"/>
      <c r="N40" s="74"/>
    </row>
    <row r="41" spans="1:14" ht="9.9499999999999993" customHeight="1" x14ac:dyDescent="0.25">
      <c r="L41" s="62"/>
      <c r="N41" s="74"/>
    </row>
    <row r="42" spans="1:14" ht="9.9499999999999993" customHeight="1" thickBot="1" x14ac:dyDescent="0.3">
      <c r="L42" s="91"/>
      <c r="N42" s="74"/>
    </row>
    <row r="43" spans="1:14" ht="20.25" customHeight="1" thickTop="1" x14ac:dyDescent="0.25">
      <c r="A43" s="92" t="s">
        <v>74</v>
      </c>
      <c r="B43" s="93"/>
      <c r="C43" s="93"/>
      <c r="D43" s="93"/>
      <c r="E43" s="93"/>
      <c r="F43" s="93"/>
      <c r="G43" s="93"/>
      <c r="H43" s="93"/>
      <c r="I43" s="93"/>
      <c r="J43" s="93"/>
      <c r="K43" s="94"/>
      <c r="L43" s="95"/>
      <c r="N43" s="74"/>
    </row>
    <row r="44" spans="1:14" ht="15" customHeight="1" x14ac:dyDescent="0.25">
      <c r="A44" s="96" t="s">
        <v>1</v>
      </c>
      <c r="B44" s="97">
        <f>SUM([7]M01!B51*$B$14,[7]M02!B51*$C$14,[7]M03!B51*$D$14,[7]M04!B51*$E$14,[7]M05!B51*$F$14,[7]M06!B51*$G$14,[7]M07!B51*$H$14,[7]M08!B51*$I$14,[7]M09!B51*$J$14,[7]M10!B51*$K$14,[7]M11!B51*$L$14,[7]M12!B51*$M$14)/$N$14</f>
        <v>2.1151400230368997</v>
      </c>
      <c r="C44" s="98">
        <f>SUM([7]M01!C51*$B$14,[7]M02!C51*$C$14,[7]M03!C51*$D$14,[7]M04!C51*$E$14,[7]M05!C51*$F$14,[7]M06!C51*$G$14,[7]M07!C51*$H$14,[7]M08!C51*$I$14,[7]M09!C51*$J$14,[7]M10!C51*$K$14,[7]M11!C51*$L$14,[7]M12!C51*$M$14)/$N$14</f>
        <v>1.9021372175117433</v>
      </c>
      <c r="D44" s="98">
        <f>SUM([7]M01!D51*$B$14,[7]M02!D51*$C$14,[7]M03!D51*$D$14,[7]M04!D51*$E$14,[7]M05!D51*$F$14,[7]M06!D51*$G$14,[7]M07!D51*$H$14,[7]M08!D51*$I$14,[7]M09!D51*$J$14,[7]M10!D51*$K$14,[7]M11!D51*$L$14,[7]M12!D51*$M$14)/$N$14</f>
        <v>2.4385913629385154</v>
      </c>
      <c r="E44" s="98">
        <f>SUM([7]M01!E51*$B$14,[7]M02!E51*$C$14,[7]M03!E51*$D$14,[7]M04!E51*$E$14,[7]M05!E51*$F$14,[7]M06!E51*$G$14,[7]M07!E51*$H$14,[7]M08!E51*$I$14,[7]M09!E51*$J$14,[7]M10!E51*$K$14,[7]M11!E51*$L$14,[7]M12!E51*$M$14)/$N$14</f>
        <v>1.6802714746830356</v>
      </c>
      <c r="F44" s="98">
        <f>SUM([7]M01!F51*$B$14,[7]M02!F51*$C$14,[7]M03!F51*$D$14,[7]M04!F51*$E$14,[7]M05!F51*$F$14,[7]M06!F51*$G$14,[7]M07!F51*$H$14,[7]M08!F51*$I$14,[7]M09!F51*$J$14,[7]M10!F51*$K$14,[7]M11!F51*$L$14,[7]M12!F51*$M$14)/$N$14</f>
        <v>0.66131670591726943</v>
      </c>
      <c r="G44" s="98">
        <f>SUM([7]M01!G51*$B$14,[7]M02!G51*$C$14,[7]M03!G51*$D$14,[7]M04!G51*$E$14,[7]M05!G51*$F$14,[7]M06!G51*$G$14,[7]M07!G51*$H$14,[7]M08!G51*$I$14,[7]M09!G51*$J$14,[7]M10!G51*$K$14,[7]M11!G51*$L$14,[7]M12!G51*$M$14)/$N$14</f>
        <v>0</v>
      </c>
      <c r="H44" s="98">
        <f>SUM([7]M01!H51*$B$14,[7]M02!H51*$C$14,[7]M03!H51*$D$14,[7]M04!H51*$E$14,[7]M05!H51*$F$14,[7]M06!H51*$G$14,[7]M07!H51*$H$14,[7]M08!H51*$I$14,[7]M09!H51*$J$14,[7]M10!H51*$K$14,[7]M11!H51*$L$14,[7]M12!H51*$M$14)/$N$14</f>
        <v>0.12620491149344445</v>
      </c>
      <c r="I44" s="98">
        <f>SUM([7]M01!I51*$B$14,[7]M02!I51*$C$14,[7]M03!I51*$D$14,[7]M04!I51*$E$14,[7]M05!I51*$F$14,[7]M06!I51*$G$14,[7]M07!I51*$H$14,[7]M08!I51*$I$14,[7]M09!I51*$J$14,[7]M10!I51*$K$14,[7]M11!I51*$L$14,[7]M12!I51*$M$14)/$N$14</f>
        <v>1.0950903101225775</v>
      </c>
      <c r="J44" s="98">
        <f>SUM([7]M01!J51*$B$14,[7]M02!J51*$C$14,[7]M03!J51*$D$14,[7]M04!J51*$E$14,[7]M05!J51*$F$14,[7]M06!J51*$G$14,[7]M07!J51*$H$14,[7]M08!J51*$I$14,[7]M09!J51*$J$14,[7]M10!J51*$K$14,[7]M11!J51*$L$14,[7]M12!J51*$M$14)/$N$14</f>
        <v>5.981695634723231E-2</v>
      </c>
      <c r="K44" s="99">
        <f>SUM([7]M01!K51*$B$14,[7]M02!K51*$C$14,[7]M03!K51*$D$14,[7]M04!K51*$E$14,[7]M05!K51*$F$14,[7]M06!K51*$G$14,[7]M07!K51*$H$14,[7]M08!K51*$I$14,[7]M09!K51*$J$14,[7]M10!K51*$K$14,[7]M11!K51*$L$14,[7]M12!K51*$M$14)/$N$14</f>
        <v>2.7145419216483586</v>
      </c>
      <c r="L44" s="95"/>
      <c r="N44" s="74"/>
    </row>
    <row r="45" spans="1:14" ht="15" customHeight="1" x14ac:dyDescent="0.25">
      <c r="A45" s="100" t="s">
        <v>67</v>
      </c>
      <c r="B45" s="101">
        <f>SUM([7]M01!B52*$B$14,[7]M02!B52*$C$14,[7]M03!B52*$D$14,[7]M04!B52*$E$14,[7]M05!B52*$F$14,[7]M06!B52*$G$14,[7]M07!B52*$H$14,[7]M08!B52*$I$14,[7]M09!B52*$J$14,[7]M10!B52*$K$14,[7]M11!B52*$L$14,[7]M12!B52*$M$14)/$N$14</f>
        <v>3.5422108027813406E-3</v>
      </c>
      <c r="C45" s="101">
        <f>SUM([7]M01!C52*$B$14,[7]M02!C52*$C$14,[7]M03!C52*$D$14,[7]M04!C52*$E$14,[7]M05!C52*$F$14,[7]M06!C52*$G$14,[7]M07!C52*$H$14,[7]M08!C52*$I$14,[7]M09!C52*$J$14,[7]M10!C52*$K$14,[7]M11!C52*$L$14,[7]M12!C52*$M$14)/$N$14</f>
        <v>0</v>
      </c>
      <c r="D45" s="101">
        <f>SUM([7]M01!D52*$B$14,[7]M02!D52*$C$14,[7]M03!D52*$D$14,[7]M04!D52*$E$14,[7]M05!D52*$F$14,[7]M06!D52*$G$14,[7]M07!D52*$H$14,[7]M08!D52*$I$14,[7]M09!D52*$J$14,[7]M10!D52*$K$14,[7]M11!D52*$L$14,[7]M12!D52*$M$14)/$N$14</f>
        <v>0</v>
      </c>
      <c r="E45" s="101">
        <f>SUM([7]M01!E52*$B$14,[7]M02!E52*$C$14,[7]M03!E52*$D$14,[7]M04!E52*$E$14,[7]M05!E52*$F$14,[7]M06!E52*$G$14,[7]M07!E52*$H$14,[7]M08!E52*$I$14,[7]M09!E52*$J$14,[7]M10!E52*$K$14,[7]M11!E52*$L$14,[7]M12!E52*$M$14)/$N$14</f>
        <v>0.17982936795556947</v>
      </c>
      <c r="F45" s="101">
        <f>SUM([7]M01!F52*$B$14,[7]M02!F52*$C$14,[7]M03!F52*$D$14,[7]M04!F52*$E$14,[7]M05!F52*$F$14,[7]M06!F52*$G$14,[7]M07!F52*$H$14,[7]M08!F52*$I$14,[7]M09!F52*$J$14,[7]M10!F52*$K$14,[7]M11!F52*$L$14,[7]M12!F52*$M$14)/$N$14</f>
        <v>1.1973679525173277</v>
      </c>
      <c r="G45" s="101">
        <f>SUM([7]M01!G52*$B$14,[7]M02!G52*$C$14,[7]M03!G52*$D$14,[7]M04!G52*$E$14,[7]M05!G52*$F$14,[7]M06!G52*$G$14,[7]M07!G52*$H$14,[7]M08!G52*$I$14,[7]M09!G52*$J$14,[7]M10!G52*$K$14,[7]M11!G52*$L$14,[7]M12!G52*$M$14)/$N$14</f>
        <v>3.240919094819962</v>
      </c>
      <c r="H45" s="101">
        <f>SUM([7]M01!H52*$B$14,[7]M02!H52*$C$14,[7]M03!H52*$D$14,[7]M04!H52*$E$14,[7]M05!H52*$F$14,[7]M06!H52*$G$14,[7]M07!H52*$H$14,[7]M08!H52*$I$14,[7]M09!H52*$J$14,[7]M10!H52*$K$14,[7]M11!H52*$L$14,[7]M12!H52*$M$14)/$N$14</f>
        <v>2.3777233874810046</v>
      </c>
      <c r="I45" s="101">
        <f>SUM([7]M01!I52*$B$14,[7]M02!I52*$C$14,[7]M03!I52*$D$14,[7]M04!I52*$E$14,[7]M05!I52*$F$14,[7]M06!I52*$G$14,[7]M07!I52*$H$14,[7]M08!I52*$I$14,[7]M09!I52*$J$14,[7]M10!I52*$K$14,[7]M11!I52*$L$14,[7]M12!I52*$M$14)/$N$14</f>
        <v>0</v>
      </c>
      <c r="J45" s="101">
        <f>SUM([7]M01!J52*$B$14,[7]M02!J52*$C$14,[7]M03!J52*$D$14,[7]M04!J52*$E$14,[7]M05!J52*$F$14,[7]M06!J52*$G$14,[7]M07!J52*$H$14,[7]M08!J52*$I$14,[7]M09!J52*$J$14,[7]M10!J52*$K$14,[7]M11!J52*$L$14,[7]M12!J52*$M$14)/$N$14</f>
        <v>0.90947041663354777</v>
      </c>
      <c r="K45" s="102">
        <f>SUM([7]M01!K52*$B$14,[7]M02!K52*$C$14,[7]M03!K52*$D$14,[7]M04!K52*$E$14,[7]M05!K52*$F$14,[7]M06!K52*$G$14,[7]M07!K52*$H$14,[7]M08!K52*$I$14,[7]M09!K52*$J$14,[7]M10!K52*$K$14,[7]M11!K52*$L$14,[7]M12!K52*$M$14)/$N$14</f>
        <v>3.6281257741010028E-2</v>
      </c>
      <c r="L45" s="95"/>
      <c r="N45" s="74"/>
    </row>
    <row r="46" spans="1:14" ht="20.25" customHeight="1" x14ac:dyDescent="0.2">
      <c r="A46" s="103" t="s">
        <v>75</v>
      </c>
      <c r="B46" s="104"/>
      <c r="C46" s="104"/>
      <c r="D46" s="104"/>
      <c r="E46" s="104"/>
      <c r="F46" s="104"/>
      <c r="G46" s="104"/>
      <c r="H46" s="104"/>
      <c r="I46" s="105"/>
      <c r="J46" s="105"/>
      <c r="K46" s="106"/>
      <c r="L46" s="95"/>
      <c r="N46" s="107"/>
    </row>
    <row r="47" spans="1:14" ht="15" customHeight="1" x14ac:dyDescent="0.25">
      <c r="A47" s="108" t="s">
        <v>69</v>
      </c>
      <c r="B47" s="109">
        <f>B32</f>
        <v>5.9293858167960209</v>
      </c>
      <c r="C47" s="110"/>
      <c r="D47" s="110"/>
      <c r="E47" s="105"/>
      <c r="F47" s="105"/>
      <c r="G47" s="105"/>
      <c r="H47" s="104"/>
      <c r="I47" s="105"/>
      <c r="J47" s="105"/>
      <c r="K47" s="106"/>
      <c r="L47" s="95"/>
      <c r="N47" s="111"/>
    </row>
    <row r="48" spans="1:14" ht="15" customHeight="1" x14ac:dyDescent="0.25">
      <c r="A48" s="112" t="s">
        <v>70</v>
      </c>
      <c r="B48" s="113">
        <f>B33+B40</f>
        <v>25.379252768606889</v>
      </c>
      <c r="C48" s="110"/>
      <c r="D48" s="110"/>
      <c r="E48" s="105"/>
      <c r="F48" s="105"/>
      <c r="G48" s="105"/>
      <c r="H48" s="104"/>
      <c r="I48" s="105"/>
      <c r="J48" s="105"/>
      <c r="K48" s="106"/>
      <c r="L48" s="95"/>
      <c r="N48" s="111"/>
    </row>
    <row r="49" spans="1:14" ht="9.9499999999999993" customHeight="1" thickBot="1" x14ac:dyDescent="0.3">
      <c r="A49" s="114"/>
      <c r="B49" s="115"/>
      <c r="C49" s="116"/>
      <c r="D49" s="116"/>
      <c r="E49" s="116"/>
      <c r="F49" s="116"/>
      <c r="G49" s="116"/>
      <c r="H49" s="116"/>
      <c r="I49" s="116"/>
      <c r="J49" s="116"/>
      <c r="K49" s="117"/>
      <c r="L49" s="95"/>
      <c r="N49" s="74"/>
    </row>
    <row r="50" spans="1:14" ht="9.9499999999999993" customHeight="1" thickTop="1" x14ac:dyDescent="0.25">
      <c r="B50" s="118"/>
      <c r="L50" s="91"/>
      <c r="N50" s="74"/>
    </row>
    <row r="51" spans="1:14" ht="20.25" customHeight="1" x14ac:dyDescent="0.25">
      <c r="A51" s="119" t="s">
        <v>76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1">
        <f>ROUND(SUM(L54:L55,L57:L58),3)</f>
        <v>51220.152000000002</v>
      </c>
      <c r="M51" s="121">
        <f>ROUND(B3,3)</f>
        <v>51220.152000000002</v>
      </c>
      <c r="N51" s="74"/>
    </row>
    <row r="52" spans="1:14" ht="20.25" customHeight="1" x14ac:dyDescent="0.25">
      <c r="A52" s="122" t="s">
        <v>77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3"/>
      <c r="M52" s="124">
        <f>M53+M56</f>
        <v>0.99999999552178531</v>
      </c>
      <c r="N52" s="74"/>
    </row>
    <row r="53" spans="1:14" ht="20.25" customHeight="1" x14ac:dyDescent="0.25">
      <c r="A53" s="125" t="s">
        <v>10</v>
      </c>
      <c r="B53" s="126">
        <v>1</v>
      </c>
      <c r="C53" s="127">
        <v>2</v>
      </c>
      <c r="D53" s="127">
        <v>3</v>
      </c>
      <c r="E53" s="127">
        <v>4</v>
      </c>
      <c r="F53" s="127">
        <v>5</v>
      </c>
      <c r="G53" s="127">
        <v>6</v>
      </c>
      <c r="H53" s="127">
        <v>7</v>
      </c>
      <c r="I53" s="127">
        <v>8</v>
      </c>
      <c r="J53" s="127">
        <v>9</v>
      </c>
      <c r="K53" s="128">
        <v>10</v>
      </c>
      <c r="L53" s="129">
        <f>L54+L55</f>
        <v>26066.11314270824</v>
      </c>
      <c r="M53" s="124">
        <f>L53/$M$51</f>
        <v>0.50890347109294476</v>
      </c>
      <c r="N53" s="130"/>
    </row>
    <row r="54" spans="1:14" ht="15" customHeight="1" x14ac:dyDescent="0.25">
      <c r="A54" s="131" t="s">
        <v>1</v>
      </c>
      <c r="B54" s="132">
        <f>SUM([7]M01!B38,[7]M02!B38,[7]M03!B38,[7]M04!B38,[7]M05!B38,[7]M06!B38,[7]M07!B38,[7]M08!B38,[7]M09!B38,[7]M10!B38,[7]M11!B38,[7]M12!B38)</f>
        <v>2294.748293476357</v>
      </c>
      <c r="C54" s="133">
        <f>SUM([7]M01!C38,[7]M02!C38,[7]M03!C38,[7]M04!C38,[7]M05!C38,[7]M06!C38,[7]M07!C38,[7]M08!C38,[7]M09!C38,[7]M10!C38,[7]M11!C38,[7]M12!C38)</f>
        <v>2796.249539388004</v>
      </c>
      <c r="D54" s="133">
        <f>SUM([7]M01!D38,[7]M02!D38,[7]M03!D38,[7]M04!D38,[7]M05!D38,[7]M06!D38,[7]M07!D38,[7]M08!D38,[7]M09!D38,[7]M10!D38,[7]M11!D38,[7]M12!D38)</f>
        <v>2334.9498114982011</v>
      </c>
      <c r="E54" s="133">
        <f>SUM([7]M01!E38,[7]M02!E38,[7]M03!E38,[7]M04!E38,[7]M05!E38,[7]M06!E38,[7]M07!E38,[7]M08!E38,[7]M09!E38,[7]M10!E38,[7]M11!E38,[7]M12!E38)</f>
        <v>3916.0808329816164</v>
      </c>
      <c r="F54" s="133">
        <f>SUM([7]M01!F38,[7]M02!F38,[7]M03!F38,[7]M04!F38,[7]M05!F38,[7]M06!F38,[7]M07!F38,[7]M08!F38,[7]M09!F38,[7]M10!F38,[7]M11!F38,[7]M12!F38)</f>
        <v>1131.3133741058145</v>
      </c>
      <c r="G54" s="133">
        <f>SUM([7]M01!G38,[7]M02!G38,[7]M03!G38,[7]M04!G38,[7]M05!G38,[7]M06!G38,[7]M07!G38,[7]M08!G38,[7]M09!G38,[7]M10!G38,[7]M11!G38,[7]M12!G38)</f>
        <v>0</v>
      </c>
      <c r="H54" s="133">
        <f>SUM([7]M01!H38,[7]M02!H38,[7]M03!H38,[7]M04!H38,[7]M05!H38,[7]M06!H38,[7]M07!H38,[7]M08!H38,[7]M09!H38,[7]M10!H38,[7]M11!H38,[7]M12!H38)</f>
        <v>96.189239762335646</v>
      </c>
      <c r="I54" s="133">
        <f>SUM([7]M01!I38,[7]M02!I38,[7]M03!I38,[7]M04!I38,[7]M05!I38,[7]M06!I38,[7]M07!I38,[7]M08!I38,[7]M09!I38,[7]M10!I38,[7]M11!I38,[7]M12!I38)</f>
        <v>1299.4581976170023</v>
      </c>
      <c r="J54" s="133">
        <f>SUM([7]M01!J38,[7]M02!J38,[7]M03!J38,[7]M04!J38,[7]M05!J38,[7]M06!J38,[7]M07!J38,[7]M08!J38,[7]M09!J38,[7]M10!J38,[7]M11!J38,[7]M12!J38)</f>
        <v>55.323060005873238</v>
      </c>
      <c r="K54" s="134">
        <f>SUM([7]M01!K38,[7]M02!K38,[7]M03!K38,[7]M04!K38,[7]M05!K38,[7]M06!K38,[7]M07!K38,[7]M08!K38,[7]M09!K38,[7]M10!K38,[7]M11!K38,[7]M12!K38)</f>
        <v>4321.9668510605643</v>
      </c>
      <c r="L54" s="135">
        <f>SUM(B54:K54)</f>
        <v>18246.279199895769</v>
      </c>
      <c r="M54" s="136">
        <f>L54/(L55+L54)</f>
        <v>0.70000000000000007</v>
      </c>
      <c r="N54" s="137"/>
    </row>
    <row r="55" spans="1:14" ht="15" customHeight="1" x14ac:dyDescent="0.25">
      <c r="A55" s="138" t="s">
        <v>67</v>
      </c>
      <c r="B55" s="139">
        <f>SUM([7]M01!B39,[7]M02!B39,[7]M03!B39,[7]M04!B39,[7]M05!B39,[7]M06!B39,[7]M07!B39,[7]M08!B39,[7]M09!B39,[7]M10!B39,[7]M11!B39,[7]M12!B39)</f>
        <v>0.2532987780257705</v>
      </c>
      <c r="C55" s="140">
        <f>SUM([7]M01!C39,[7]M02!C39,[7]M03!C39,[7]M04!C39,[7]M05!C39,[7]M06!C39,[7]M07!C39,[7]M08!C39,[7]M09!C39,[7]M10!C39,[7]M11!C39,[7]M12!C39)</f>
        <v>0</v>
      </c>
      <c r="D55" s="140">
        <f>SUM([7]M01!D39,[7]M02!D39,[7]M03!D39,[7]M04!D39,[7]M05!D39,[7]M06!D39,[7]M07!D39,[7]M08!D39,[7]M09!D39,[7]M10!D39,[7]M11!D39,[7]M12!D39)</f>
        <v>0</v>
      </c>
      <c r="E55" s="140">
        <f>SUM([7]M01!E39,[7]M02!E39,[7]M03!E39,[7]M04!E39,[7]M05!E39,[7]M06!E39,[7]M07!E39,[7]M08!E39,[7]M09!E39,[7]M10!E39,[7]M11!E39,[7]M12!E39)</f>
        <v>68.622742814875565</v>
      </c>
      <c r="F55" s="140">
        <f>SUM([7]M01!F39,[7]M02!F39,[7]M03!F39,[7]M04!F39,[7]M05!F39,[7]M06!F39,[7]M07!F39,[7]M08!F39,[7]M09!F39,[7]M10!F39,[7]M11!F39,[7]M12!F39)</f>
        <v>880.95281594038249</v>
      </c>
      <c r="G55" s="140">
        <f>SUM([7]M01!G39,[7]M02!G39,[7]M03!G39,[7]M04!G39,[7]M05!G39,[7]M06!G39,[7]M07!G39,[7]M08!G39,[7]M09!G39,[7]M10!G39,[7]M11!G39,[7]M12!G39)</f>
        <v>502.1387562051724</v>
      </c>
      <c r="H55" s="140">
        <f>SUM([7]M01!H39,[7]M02!H39,[7]M03!H39,[7]M04!H39,[7]M05!H39,[7]M06!H39,[7]M07!H39,[7]M08!H39,[7]M09!H39,[7]M10!H39,[7]M11!H39,[7]M12!H39)</f>
        <v>5515.0052483690324</v>
      </c>
      <c r="I55" s="140">
        <f>SUM([7]M01!I39,[7]M02!I39,[7]M03!I39,[7]M04!I39,[7]M05!I39,[7]M06!I39,[7]M07!I39,[7]M08!I39,[7]M09!I39,[7]M10!I39,[7]M11!I39,[7]M12!I39)</f>
        <v>0</v>
      </c>
      <c r="J55" s="140">
        <f>SUM([7]M01!J39,[7]M02!J39,[7]M03!J39,[7]M04!J39,[7]M05!J39,[7]M06!J39,[7]M07!J39,[7]M08!J39,[7]M09!J39,[7]M10!J39,[7]M11!J39,[7]M12!J39)</f>
        <v>848.58951846768502</v>
      </c>
      <c r="K55" s="141">
        <f>SUM([7]M01!K39,[7]M02!K39,[7]M03!K39,[7]M04!K39,[7]M05!K39,[7]M06!K39,[7]M07!K39,[7]M08!K39,[7]M09!K39,[7]M10!K39,[7]M11!K39,[7]M12!K39)</f>
        <v>4.2715622372979141</v>
      </c>
      <c r="L55" s="142">
        <f>SUM(B55:K55)</f>
        <v>7819.8339428124709</v>
      </c>
      <c r="M55" s="143">
        <f>L55/(L54+L55)</f>
        <v>0.29999999999999993</v>
      </c>
      <c r="N55" s="15"/>
    </row>
    <row r="56" spans="1:14" ht="20.25" customHeight="1" x14ac:dyDescent="0.25">
      <c r="A56" s="122" t="s">
        <v>78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9">
        <f>L57+L58</f>
        <v>25154.038627916925</v>
      </c>
      <c r="M56" s="124">
        <f>L56/$M$51</f>
        <v>0.4910965244288405</v>
      </c>
      <c r="N56" s="130"/>
    </row>
    <row r="57" spans="1:14" ht="15" customHeight="1" x14ac:dyDescent="0.25">
      <c r="A57" s="131" t="s">
        <v>1</v>
      </c>
      <c r="B57" s="132">
        <f>SUM([7]M01!B41,[7]M02!B41,[7]M03!B41,[7]M04!B41,[7]M05!B41,[7]M06!B41,[7]M07!B41,[7]M08!B41,[7]M09!B41,[7]M10!B41,[7]M11!B41,[7]M12!B41)</f>
        <v>1264.1450561409117</v>
      </c>
      <c r="C57" s="133">
        <f>SUM([7]M01!C41,[7]M02!C41,[7]M03!C41,[7]M04!C41,[7]M05!C41,[7]M06!C41,[7]M07!C41,[7]M08!C41,[7]M09!C41,[7]M10!C41,[7]M11!C41,[7]M12!C41)</f>
        <v>3188.8236922728997</v>
      </c>
      <c r="D57" s="133">
        <f>SUM([7]M01!D41,[7]M02!D41,[7]M03!D41,[7]M04!D41,[7]M05!D41,[7]M06!D41,[7]M07!D41,[7]M08!D41,[7]M09!D41,[7]M10!D41,[7]M11!D41,[7]M12!D41)</f>
        <v>920.65573577391808</v>
      </c>
      <c r="E57" s="133">
        <f>SUM([7]M01!E41,[7]M02!E41,[7]M03!E41,[7]M04!E41,[7]M05!E41,[7]M06!E41,[7]M07!E41,[7]M08!E41,[7]M09!E41,[7]M10!E41,[7]M11!E41,[7]M12!E41)</f>
        <v>2097.26526910147</v>
      </c>
      <c r="F57" s="133">
        <f>SUM([7]M01!F41,[7]M02!F41,[7]M03!F41,[7]M04!F41,[7]M05!F41,[7]M06!F41,[7]M07!F41,[7]M08!F41,[7]M09!F41,[7]M10!F41,[7]M11!F41,[7]M12!F41)</f>
        <v>367.20686363417758</v>
      </c>
      <c r="G57" s="133">
        <f>SUM([7]M01!G41,[7]M02!G41,[7]M03!G41,[7]M04!G41,[7]M05!G41,[7]M06!G41,[7]M07!G41,[7]M08!G41,[7]M09!G41,[7]M10!G41,[7]M11!G41,[7]M12!G41)</f>
        <v>871.619715069015</v>
      </c>
      <c r="H57" s="133">
        <f>SUM([7]M01!H41,[7]M02!H41,[7]M03!H41,[7]M04!H41,[7]M05!H41,[7]M06!H41,[7]M07!H41,[7]M08!H41,[7]M09!H41,[7]M10!H41,[7]M11!H41,[7]M12!H41)</f>
        <v>1162.0410323756842</v>
      </c>
      <c r="I57" s="133">
        <f>SUM([7]M01!I41,[7]M02!I41,[7]M03!I41,[7]M04!I41,[7]M05!I41,[7]M06!I41,[7]M07!I41,[7]M08!I41,[7]M09!I41,[7]M10!I41,[7]M11!I41,[7]M12!I41)</f>
        <v>1541.6403123669654</v>
      </c>
      <c r="J57" s="133">
        <f>SUM([7]M01!J41,[7]M02!J41,[7]M03!J41,[7]M04!J41,[7]M05!J41,[7]M06!J41,[7]M07!J41,[7]M08!J41,[7]M09!J41,[7]M10!J41,[7]M11!J41,[7]M12!J41)</f>
        <v>4699.2161413853501</v>
      </c>
      <c r="K57" s="134">
        <f>SUM([7]M01!K41,[7]M02!K41,[7]M03!K41,[7]M04!K41,[7]M05!K41,[7]M06!K41,[7]M07!K41,[7]M08!K41,[7]M09!K41,[7]M10!K41,[7]M11!K41,[7]M12!K41)</f>
        <v>1495.2132214214523</v>
      </c>
      <c r="L57" s="135">
        <f>SUM(B57:K57)</f>
        <v>17607.827039541844</v>
      </c>
      <c r="M57" s="136">
        <f>L57/(L58+L57)</f>
        <v>0.69999999999999984</v>
      </c>
      <c r="N57" s="137"/>
    </row>
    <row r="58" spans="1:14" ht="15" customHeight="1" x14ac:dyDescent="0.25">
      <c r="A58" s="138" t="s">
        <v>67</v>
      </c>
      <c r="B58" s="139">
        <f>SUM([7]M01!B42,[7]M02!B42,[7]M03!B42,[7]M04!B42,[7]M05!B42,[7]M06!B42,[7]M07!B42,[7]M08!B42,[7]M09!B42,[7]M10!B42,[7]M11!B42,[7]M12!B42)</f>
        <v>157.98964579398685</v>
      </c>
      <c r="C58" s="140">
        <f>SUM([7]M01!C42,[7]M02!C42,[7]M03!C42,[7]M04!C42,[7]M05!C42,[7]M06!C42,[7]M07!C42,[7]M08!C42,[7]M09!C42,[7]M10!C42,[7]M11!C42,[7]M12!C42)</f>
        <v>0</v>
      </c>
      <c r="D58" s="140">
        <f>SUM([7]M01!D42,[7]M02!D42,[7]M03!D42,[7]M04!D42,[7]M05!D42,[7]M06!D42,[7]M07!D42,[7]M08!D42,[7]M09!D42,[7]M10!D42,[7]M11!D42,[7]M12!D42)</f>
        <v>0.44941456005530256</v>
      </c>
      <c r="E58" s="140">
        <f>SUM([7]M01!E42,[7]M02!E42,[7]M03!E42,[7]M04!E42,[7]M05!E42,[7]M06!E42,[7]M07!E42,[7]M08!E42,[7]M09!E42,[7]M10!E42,[7]M11!E42,[7]M12!E42)</f>
        <v>450.02739809174165</v>
      </c>
      <c r="F58" s="140">
        <f>SUM([7]M01!F42,[7]M02!F42,[7]M03!F42,[7]M04!F42,[7]M05!F42,[7]M06!F42,[7]M07!F42,[7]M08!F42,[7]M09!F42,[7]M10!F42,[7]M11!F42,[7]M12!F42)</f>
        <v>948.99945444535877</v>
      </c>
      <c r="G58" s="140">
        <f>SUM([7]M01!G42,[7]M02!G42,[7]M03!G42,[7]M04!G42,[7]M05!G42,[7]M06!G42,[7]M07!G42,[7]M08!G42,[7]M09!G42,[7]M10!G42,[7]M11!G42,[7]M12!G42)</f>
        <v>676.74478399669476</v>
      </c>
      <c r="H58" s="140">
        <f>SUM([7]M01!H42,[7]M02!H42,[7]M03!H42,[7]M04!H42,[7]M05!H42,[7]M06!H42,[7]M07!H42,[7]M08!H42,[7]M09!H42,[7]M10!H42,[7]M11!H42,[7]M12!H42)</f>
        <v>4383.2632185811435</v>
      </c>
      <c r="I58" s="140">
        <f>SUM([7]M01!I42,[7]M02!I42,[7]M03!I42,[7]M04!I42,[7]M05!I42,[7]M06!I42,[7]M07!I42,[7]M08!I42,[7]M09!I42,[7]M10!I42,[7]M11!I42,[7]M12!I42)</f>
        <v>0</v>
      </c>
      <c r="J58" s="140">
        <f>SUM([7]M01!J42,[7]M02!J42,[7]M03!J42,[7]M04!J42,[7]M05!J42,[7]M06!J42,[7]M07!J42,[7]M08!J42,[7]M09!J42,[7]M10!J42,[7]M11!J42,[7]M12!J42)</f>
        <v>559.44147214792736</v>
      </c>
      <c r="K58" s="141">
        <f>SUM([7]M01!K42,[7]M02!K42,[7]M03!K42,[7]M04!K42,[7]M05!K42,[7]M06!K42,[7]M07!K42,[7]M08!K42,[7]M09!K42,[7]M10!K42,[7]M11!K42,[7]M12!K42)</f>
        <v>369.29620075817093</v>
      </c>
      <c r="L58" s="142">
        <f>SUM(B58:K58)</f>
        <v>7546.2115883750794</v>
      </c>
      <c r="M58" s="143">
        <f>L58/(L57+L58)</f>
        <v>0.3000000000000001</v>
      </c>
      <c r="N58" s="74"/>
    </row>
    <row r="59" spans="1:14" ht="20.25" customHeight="1" x14ac:dyDescent="0.25">
      <c r="A59" s="122" t="s">
        <v>79</v>
      </c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9">
        <f>L60+L61</f>
        <v>55642.054105485862</v>
      </c>
      <c r="M59" s="124">
        <f>IFERROR(L59/B7,0)</f>
        <v>0.99999999999999978</v>
      </c>
      <c r="N59" s="74"/>
    </row>
    <row r="60" spans="1:14" ht="15" customHeight="1" x14ac:dyDescent="0.25">
      <c r="A60" s="131" t="s">
        <v>80</v>
      </c>
      <c r="B60" s="132">
        <f>SUM([7]M01!B44,[7]M02!B44,[7]M03!B44,[7]M04!B44,[7]M05!B44,[7]M06!B44,[7]M07!B44,[7]M08!B44,[7]M09!B44,[7]M10!B44,[7]M11!B44,[7]M12!B44)</f>
        <v>0</v>
      </c>
      <c r="C60" s="133">
        <f>SUM([7]M01!C44,[7]M02!C44,[7]M03!C44,[7]M04!C44,[7]M05!C44,[7]M06!C44,[7]M07!C44,[7]M08!C44,[7]M09!C44,[7]M10!C44,[7]M11!C44,[7]M12!C44)</f>
        <v>0</v>
      </c>
      <c r="D60" s="133">
        <f>SUM([7]M01!D44,[7]M02!D44,[7]M03!D44,[7]M04!D44,[7]M05!D44,[7]M06!D44,[7]M07!D44,[7]M08!D44,[7]M09!D44,[7]M10!D44,[7]M11!D44,[7]M12!D44)</f>
        <v>0</v>
      </c>
      <c r="E60" s="133">
        <f>SUM([7]M01!E44,[7]M02!E44,[7]M03!E44,[7]M04!E44,[7]M05!E44,[7]M06!E44,[7]M07!E44,[7]M08!E44,[7]M09!E44,[7]M10!E44,[7]M11!E44,[7]M12!E44)</f>
        <v>0</v>
      </c>
      <c r="F60" s="133">
        <f>SUM([7]M01!F44,[7]M02!F44,[7]M03!F44,[7]M04!F44,[7]M05!F44,[7]M06!F44,[7]M07!F44,[7]M08!F44,[7]M09!F44,[7]M10!F44,[7]M11!F44,[7]M12!F44)</f>
        <v>1073.1224075433756</v>
      </c>
      <c r="G60" s="133">
        <f>SUM([7]M01!G44,[7]M02!G44,[7]M03!G44,[7]M04!G44,[7]M05!G44,[7]M06!G44,[7]M07!G44,[7]M08!G44,[7]M09!G44,[7]M10!G44,[7]M11!G44,[7]M12!G44)</f>
        <v>1733.6856274325203</v>
      </c>
      <c r="H60" s="133">
        <f>SUM([7]M01!H44,[7]M02!H44,[7]M03!H44,[7]M04!H44,[7]M05!H44,[7]M06!H44,[7]M07!H44,[7]M08!H44,[7]M09!H44,[7]M10!H44,[7]M11!H44,[7]M12!H44)</f>
        <v>12982.059753816504</v>
      </c>
      <c r="I60" s="133">
        <f>SUM([7]M01!I44,[7]M02!I44,[7]M03!I44,[7]M04!I44,[7]M05!I44,[7]M06!I44,[7]M07!I44,[7]M08!I44,[7]M09!I44,[7]M10!I44,[7]M11!I44,[7]M12!I44)</f>
        <v>0</v>
      </c>
      <c r="J60" s="133">
        <f>SUM([7]M01!J44,[7]M02!J44,[7]M03!J44,[7]M04!J44,[7]M05!J44,[7]M06!J44,[7]M07!J44,[7]M08!J44,[7]M09!J44,[7]M10!J44,[7]M11!J44,[7]M12!J44)</f>
        <v>523.09455265514794</v>
      </c>
      <c r="K60" s="134">
        <f>SUM([7]M01!K44,[7]M02!K44,[7]M03!K44,[7]M04!K44,[7]M05!K44,[7]M06!K44,[7]M07!K44,[7]M08!K44,[7]M09!K44,[7]M10!K44,[7]M11!K44,[7]M12!K44)</f>
        <v>0</v>
      </c>
      <c r="L60" s="135">
        <f>SUM(B60:K60)</f>
        <v>16311.962341447546</v>
      </c>
      <c r="M60" s="136">
        <f>L60/(L61+L60)</f>
        <v>0.29315888141950025</v>
      </c>
      <c r="N60" s="74"/>
    </row>
    <row r="61" spans="1:14" ht="15" customHeight="1" x14ac:dyDescent="0.25">
      <c r="A61" s="138" t="s">
        <v>81</v>
      </c>
      <c r="B61" s="139">
        <f>SUM([7]M01!B45,[7]M02!B45,[7]M03!B45,[7]M04!B45,[7]M05!B45,[7]M06!B45,[7]M07!B45,[7]M08!B45,[7]M09!B45,[7]M10!B45,[7]M11!B45,[7]M12!B45)</f>
        <v>823.42605876804157</v>
      </c>
      <c r="C61" s="140">
        <f>SUM([7]M01!C45,[7]M02!C45,[7]M03!C45,[7]M04!C45,[7]M05!C45,[7]M06!C45,[7]M07!C45,[7]M08!C45,[7]M09!C45,[7]M10!C45,[7]M11!C45,[7]M12!C45)</f>
        <v>0</v>
      </c>
      <c r="D61" s="140">
        <f>SUM([7]M01!D45,[7]M02!D45,[7]M03!D45,[7]M04!D45,[7]M05!D45,[7]M06!D45,[7]M07!D45,[7]M08!D45,[7]M09!D45,[7]M10!D45,[7]M11!D45,[7]M12!D45)</f>
        <v>2.3423032444914549</v>
      </c>
      <c r="E61" s="140">
        <f>SUM([7]M01!E45,[7]M02!E45,[7]M03!E45,[7]M04!E45,[7]M05!E45,[7]M06!E45,[7]M07!E45,[7]M08!E45,[7]M09!E45,[7]M10!E45,[7]M11!E45,[7]M12!E45)</f>
        <v>2345.4972943703069</v>
      </c>
      <c r="F61" s="140">
        <f>SUM([7]M01!F45,[7]M02!F45,[7]M03!F45,[7]M04!F45,[7]M05!F45,[7]M06!F45,[7]M07!F45,[7]M08!F45,[7]M09!F45,[7]M10!F45,[7]M11!F45,[7]M12!F45)</f>
        <v>4946.0891985663602</v>
      </c>
      <c r="G61" s="140">
        <f>SUM([7]M01!G45,[7]M02!G45,[7]M03!G45,[7]M04!G45,[7]M05!G45,[7]M06!G45,[7]M07!G45,[7]M08!G45,[7]M09!G45,[7]M10!G45,[7]M11!G45,[7]M12!G45)</f>
        <v>3527.1253851968386</v>
      </c>
      <c r="H61" s="140">
        <f>SUM([7]M01!H45,[7]M02!H45,[7]M03!H45,[7]M04!H45,[7]M05!H45,[7]M06!H45,[7]M07!H45,[7]M08!H45,[7]M09!H45,[7]M10!H45,[7]M11!H45,[7]M12!H45)</f>
        <v>22845.124681940146</v>
      </c>
      <c r="I61" s="140">
        <f>SUM([7]M01!I45,[7]M02!I45,[7]M03!I45,[7]M04!I45,[7]M05!I45,[7]M06!I45,[7]M07!I45,[7]M08!I45,[7]M09!I45,[7]M10!I45,[7]M11!I45,[7]M12!I45)</f>
        <v>0</v>
      </c>
      <c r="J61" s="140">
        <f>SUM([7]M01!J45,[7]M02!J45,[7]M03!J45,[7]M04!J45,[7]M05!J45,[7]M06!J45,[7]M07!J45,[7]M08!J45,[7]M09!J45,[7]M10!J45,[7]M11!J45,[7]M12!J45)</f>
        <v>2915.7523849559248</v>
      </c>
      <c r="K61" s="141">
        <f>SUM([7]M01!K45,[7]M02!K45,[7]M03!K45,[7]M04!K45,[7]M05!K45,[7]M06!K45,[7]M07!K45,[7]M08!K45,[7]M09!K45,[7]M10!K45,[7]M11!K45,[7]M12!K45)</f>
        <v>1924.7344569962058</v>
      </c>
      <c r="L61" s="142">
        <f>SUM(B61:K61)</f>
        <v>39330.09176403832</v>
      </c>
      <c r="M61" s="143">
        <f>L61/(L60+L61)</f>
        <v>0.70684111858049981</v>
      </c>
      <c r="N61" s="74"/>
    </row>
    <row r="62" spans="1:14" ht="20.25" hidden="1" customHeight="1" x14ac:dyDescent="0.25">
      <c r="A62" s="122" t="s">
        <v>82</v>
      </c>
      <c r="B62" s="144"/>
      <c r="C62" s="144"/>
      <c r="D62" s="144"/>
      <c r="E62" s="144"/>
      <c r="F62" s="144"/>
      <c r="G62" s="145">
        <f>SUM([7]M01!G46,[7]M02!G46,[7]M03!G46,[7]M04!G46,[7]M05!G46,[7]M06!G46,[7]M07!G46,[7]M08!G46,[7]M09!G46,[7]M10!G46,[7]M11!G46,[7]M12!G46)</f>
        <v>0</v>
      </c>
      <c r="H62" s="146">
        <f>G62/L51</f>
        <v>0</v>
      </c>
      <c r="I62" s="144"/>
      <c r="J62" s="144"/>
      <c r="K62" s="144"/>
      <c r="L62" s="121"/>
      <c r="N62" s="74"/>
    </row>
    <row r="63" spans="1:14" ht="15" customHeight="1" x14ac:dyDescent="0.25">
      <c r="A63" s="144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21"/>
      <c r="N63" s="74"/>
    </row>
    <row r="64" spans="1:14" ht="20.25" customHeight="1" x14ac:dyDescent="0.25">
      <c r="A64" s="147" t="s">
        <v>83</v>
      </c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29">
        <f>L65+L66</f>
        <v>106862.20587611102</v>
      </c>
      <c r="M64" s="149">
        <f>L64/(B3+B7)</f>
        <v>0.99999999999999978</v>
      </c>
      <c r="N64" s="150"/>
    </row>
    <row r="65" spans="1:14" ht="15" customHeight="1" x14ac:dyDescent="0.25">
      <c r="A65" s="151" t="s">
        <v>1</v>
      </c>
      <c r="B65" s="152">
        <f>B54+B57</f>
        <v>3558.8933496172685</v>
      </c>
      <c r="C65" s="153">
        <f t="shared" ref="C65:K65" si="0">C54+C57</f>
        <v>5985.0732316609037</v>
      </c>
      <c r="D65" s="153">
        <f t="shared" si="0"/>
        <v>3255.6055472721191</v>
      </c>
      <c r="E65" s="153">
        <f t="shared" si="0"/>
        <v>6013.3461020830864</v>
      </c>
      <c r="F65" s="153">
        <f t="shared" si="0"/>
        <v>1498.5202377399921</v>
      </c>
      <c r="G65" s="153">
        <f t="shared" si="0"/>
        <v>871.619715069015</v>
      </c>
      <c r="H65" s="153">
        <f t="shared" si="0"/>
        <v>1258.2302721380197</v>
      </c>
      <c r="I65" s="153">
        <f t="shared" si="0"/>
        <v>2841.0985099839677</v>
      </c>
      <c r="J65" s="153">
        <f t="shared" si="0"/>
        <v>4754.5392013912233</v>
      </c>
      <c r="K65" s="154">
        <f t="shared" si="0"/>
        <v>5817.1800724820168</v>
      </c>
      <c r="L65" s="135">
        <f>SUM(B65:K65)</f>
        <v>35854.106239437613</v>
      </c>
      <c r="M65" s="136">
        <f>L65/(L66+L65)</f>
        <v>0.3355171825762655</v>
      </c>
      <c r="N65" s="150"/>
    </row>
    <row r="66" spans="1:14" ht="15" customHeight="1" x14ac:dyDescent="0.25">
      <c r="A66" s="155" t="s">
        <v>67</v>
      </c>
      <c r="B66" s="156">
        <f>B55+B58+B60+B61</f>
        <v>981.66900334005413</v>
      </c>
      <c r="C66" s="157">
        <f t="shared" ref="C66:K66" si="1">C55+C58+C60+C61</f>
        <v>0</v>
      </c>
      <c r="D66" s="157">
        <f t="shared" si="1"/>
        <v>2.7917178045467574</v>
      </c>
      <c r="E66" s="157">
        <f t="shared" si="1"/>
        <v>2864.1474352769242</v>
      </c>
      <c r="F66" s="157">
        <f t="shared" si="1"/>
        <v>7849.1638764954769</v>
      </c>
      <c r="G66" s="157">
        <f t="shared" si="1"/>
        <v>6439.6945528312262</v>
      </c>
      <c r="H66" s="157">
        <f t="shared" si="1"/>
        <v>45725.45290270682</v>
      </c>
      <c r="I66" s="157">
        <f t="shared" si="1"/>
        <v>0</v>
      </c>
      <c r="J66" s="157">
        <f t="shared" si="1"/>
        <v>4846.8779282266851</v>
      </c>
      <c r="K66" s="158">
        <f t="shared" si="1"/>
        <v>2298.3022199916745</v>
      </c>
      <c r="L66" s="142">
        <f>SUM(B66:K66)</f>
        <v>71008.099636673418</v>
      </c>
      <c r="M66" s="143">
        <f>L66/(L65+L66)</f>
        <v>0.66448281742373461</v>
      </c>
      <c r="N66" s="150"/>
    </row>
    <row r="67" spans="1:14" ht="15" customHeight="1" x14ac:dyDescent="0.25">
      <c r="B67" s="146">
        <f>B65/$L$64</f>
        <v>3.3303573704469604E-2</v>
      </c>
      <c r="C67" s="146">
        <f t="shared" ref="C67:K67" si="2">C65/$L$64</f>
        <v>5.6007389914817983E-2</v>
      </c>
      <c r="D67" s="146">
        <f t="shared" si="2"/>
        <v>3.0465453343218957E-2</v>
      </c>
      <c r="E67" s="146">
        <f t="shared" si="2"/>
        <v>5.6271963064795448E-2</v>
      </c>
      <c r="F67" s="146">
        <f t="shared" si="2"/>
        <v>1.402292068982066E-2</v>
      </c>
      <c r="G67" s="146">
        <f t="shared" si="2"/>
        <v>8.1564825274102366E-3</v>
      </c>
      <c r="H67" s="146">
        <f t="shared" si="2"/>
        <v>1.177432434434985E-2</v>
      </c>
      <c r="I67" s="146">
        <f t="shared" si="2"/>
        <v>2.6586560577626008E-2</v>
      </c>
      <c r="J67" s="146">
        <f t="shared" si="2"/>
        <v>4.4492242719594628E-2</v>
      </c>
      <c r="K67" s="146">
        <f t="shared" si="2"/>
        <v>5.4436271690162102E-2</v>
      </c>
      <c r="N67" s="74"/>
    </row>
    <row r="68" spans="1:14" ht="15" customHeight="1" x14ac:dyDescent="0.25">
      <c r="B68" s="146">
        <f t="shared" ref="B68:K68" si="3">B66/$L$64</f>
        <v>9.1863067516885829E-3</v>
      </c>
      <c r="C68" s="146">
        <f t="shared" si="3"/>
        <v>0</v>
      </c>
      <c r="D68" s="146">
        <f t="shared" si="3"/>
        <v>2.6124463571183348E-5</v>
      </c>
      <c r="E68" s="146">
        <f t="shared" si="3"/>
        <v>2.6802248856788783E-2</v>
      </c>
      <c r="F68" s="146">
        <f t="shared" si="3"/>
        <v>7.3451261951257854E-2</v>
      </c>
      <c r="G68" s="146">
        <f t="shared" si="3"/>
        <v>6.0261665946677E-2</v>
      </c>
      <c r="H68" s="146">
        <f t="shared" si="3"/>
        <v>0.4278917183846821</v>
      </c>
      <c r="I68" s="146">
        <f t="shared" si="3"/>
        <v>0</v>
      </c>
      <c r="J68" s="146">
        <f t="shared" si="3"/>
        <v>4.5356334248292003E-2</v>
      </c>
      <c r="K68" s="146">
        <f t="shared" si="3"/>
        <v>2.1507156820776974E-2</v>
      </c>
      <c r="N68" s="74"/>
    </row>
    <row r="69" spans="1:14" ht="15" customHeight="1" x14ac:dyDescent="0.25">
      <c r="N69" s="74"/>
    </row>
    <row r="70" spans="1:14" ht="15" customHeight="1" x14ac:dyDescent="0.25">
      <c r="B70" s="162"/>
      <c r="C70" s="163"/>
      <c r="D70" s="163"/>
      <c r="E70" s="163"/>
      <c r="F70" s="163"/>
      <c r="G70" s="163"/>
      <c r="H70" s="163"/>
      <c r="I70" s="163"/>
      <c r="J70" s="163"/>
      <c r="K70" s="163"/>
      <c r="N70" s="74"/>
    </row>
    <row r="71" spans="1:14" ht="15" customHeight="1" x14ac:dyDescent="0.25">
      <c r="A71" s="160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60"/>
      <c r="M71" s="164"/>
      <c r="N71" s="74"/>
    </row>
    <row r="72" spans="1:14" ht="15" customHeight="1" x14ac:dyDescent="0.25">
      <c r="A72" s="160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60"/>
      <c r="M72" s="161"/>
      <c r="N72" s="74"/>
    </row>
    <row r="73" spans="1:14" ht="15" customHeight="1" x14ac:dyDescent="0.25"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N73" s="74"/>
    </row>
    <row r="74" spans="1:14" ht="15" customHeight="1" x14ac:dyDescent="0.25"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60"/>
      <c r="M74" s="164"/>
      <c r="N74" s="165"/>
    </row>
    <row r="75" spans="1:14" ht="15" customHeight="1" x14ac:dyDescent="0.25"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60"/>
      <c r="M75" s="161"/>
    </row>
    <row r="76" spans="1:14" ht="15" customHeight="1" x14ac:dyDescent="0.25">
      <c r="B76" s="159"/>
      <c r="C76" s="159"/>
      <c r="D76" s="159"/>
      <c r="E76" s="159"/>
      <c r="F76" s="159"/>
      <c r="G76" s="159"/>
      <c r="H76" s="159"/>
      <c r="I76" s="159"/>
      <c r="J76" s="159"/>
      <c r="K76" s="159"/>
    </row>
    <row r="77" spans="1:14" ht="15" customHeight="1" x14ac:dyDescent="0.25"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60"/>
    </row>
    <row r="78" spans="1:14" ht="15" customHeight="1" x14ac:dyDescent="0.25">
      <c r="B78" s="159"/>
      <c r="C78" s="159"/>
      <c r="D78" s="159"/>
      <c r="E78" s="159"/>
      <c r="F78" s="159"/>
      <c r="G78" s="159"/>
      <c r="H78" s="159"/>
      <c r="I78" s="159"/>
      <c r="J78" s="159"/>
      <c r="K78" s="159"/>
      <c r="L78" s="160"/>
    </row>
  </sheetData>
  <sheetProtection algorithmName="SHA-512" hashValue="Ma/bwqNSrASKqWjzsfl1cLGEaBls/5/R+hiBof1R1mY391utOcFsSu9jUJFVV+acf7TI5Jo09SHRCOsKpF/tzg==" saltValue="8Lxc1YFcJZcbv+PwIZJtOw==" spinCount="100000" sheet="1" objects="1" scenarios="1"/>
  <conditionalFormatting sqref="B19:L20 B38:K38">
    <cfRule type="cellIs" dxfId="35" priority="18" operator="equal">
      <formula>0</formula>
    </cfRule>
  </conditionalFormatting>
  <conditionalFormatting sqref="B25:K27">
    <cfRule type="cellIs" dxfId="34" priority="17" operator="equal">
      <formula>0</formula>
    </cfRule>
  </conditionalFormatting>
  <conditionalFormatting sqref="B29:K30">
    <cfRule type="cellIs" dxfId="33" priority="16" operator="equal">
      <formula>0</formula>
    </cfRule>
  </conditionalFormatting>
  <conditionalFormatting sqref="B54:K55">
    <cfRule type="cellIs" dxfId="32" priority="15" operator="equal">
      <formula>0</formula>
    </cfRule>
  </conditionalFormatting>
  <conditionalFormatting sqref="L25:L27">
    <cfRule type="cellIs" dxfId="31" priority="14" operator="equal">
      <formula>0</formula>
    </cfRule>
  </conditionalFormatting>
  <conditionalFormatting sqref="B57:K58">
    <cfRule type="cellIs" dxfId="30" priority="13" operator="equal">
      <formula>0</formula>
    </cfRule>
  </conditionalFormatting>
  <conditionalFormatting sqref="B60:K61">
    <cfRule type="cellIs" dxfId="29" priority="12" operator="equal">
      <formula>0</formula>
    </cfRule>
  </conditionalFormatting>
  <conditionalFormatting sqref="B22:L23">
    <cfRule type="cellIs" dxfId="28" priority="11" operator="equal">
      <formula>0</formula>
    </cfRule>
  </conditionalFormatting>
  <conditionalFormatting sqref="N12:N13">
    <cfRule type="cellIs" dxfId="27" priority="10" stopIfTrue="1" operator="notEqual">
      <formula>8760</formula>
    </cfRule>
  </conditionalFormatting>
  <conditionalFormatting sqref="N14">
    <cfRule type="cellIs" dxfId="26" priority="9" stopIfTrue="1" operator="notEqual">
      <formula>1</formula>
    </cfRule>
  </conditionalFormatting>
  <conditionalFormatting sqref="L54:L55">
    <cfRule type="cellIs" dxfId="25" priority="7" operator="equal">
      <formula>0</formula>
    </cfRule>
  </conditionalFormatting>
  <conditionalFormatting sqref="M51">
    <cfRule type="cellIs" dxfId="24" priority="8" stopIfTrue="1" operator="notEqual">
      <formula>$L$51</formula>
    </cfRule>
  </conditionalFormatting>
  <conditionalFormatting sqref="L57:L58">
    <cfRule type="cellIs" dxfId="23" priority="6" operator="equal">
      <formula>0</formula>
    </cfRule>
  </conditionalFormatting>
  <conditionalFormatting sqref="L60:L61">
    <cfRule type="cellIs" dxfId="22" priority="5" operator="equal">
      <formula>0</formula>
    </cfRule>
  </conditionalFormatting>
  <conditionalFormatting sqref="B65:K66">
    <cfRule type="cellIs" dxfId="21" priority="4" operator="equal">
      <formula>0</formula>
    </cfRule>
  </conditionalFormatting>
  <conditionalFormatting sqref="L65:L66">
    <cfRule type="cellIs" dxfId="20" priority="3" operator="equal">
      <formula>0</formula>
    </cfRule>
  </conditionalFormatting>
  <conditionalFormatting sqref="L51">
    <cfRule type="cellIs" dxfId="19" priority="2" stopIfTrue="1" operator="notEqual">
      <formula>$M$51</formula>
    </cfRule>
  </conditionalFormatting>
  <conditionalFormatting sqref="B44:K45">
    <cfRule type="cellIs" dxfId="18" priority="1" operator="equal">
      <formula>0</formula>
    </cfRule>
  </conditionalFormatting>
  <printOptions horizontalCentered="1"/>
  <pageMargins left="0.39370078740157483" right="0.39370078740157483" top="0.98425196850393704" bottom="0.39370078740157483" header="0.59055118110236227" footer="0.31496062992125984"/>
  <pageSetup paperSize="9" scale="76" orientation="portrait" r:id="rId1"/>
  <headerFooter>
    <oddHeader>&amp;C&amp;Z&amp;F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zoomScaleNormal="100" workbookViewId="0">
      <selection sqref="A1:XFD1048576"/>
    </sheetView>
  </sheetViews>
  <sheetFormatPr baseColWidth="10" defaultColWidth="10.7109375" defaultRowHeight="15" customHeight="1" x14ac:dyDescent="0.25"/>
  <cols>
    <col min="1" max="1" width="12.7109375" style="4" customWidth="1"/>
    <col min="2" max="256" width="10.7109375" style="4"/>
    <col min="257" max="257" width="12.7109375" style="4" customWidth="1"/>
    <col min="258" max="512" width="10.7109375" style="4"/>
    <col min="513" max="513" width="12.7109375" style="4" customWidth="1"/>
    <col min="514" max="768" width="10.7109375" style="4"/>
    <col min="769" max="769" width="12.7109375" style="4" customWidth="1"/>
    <col min="770" max="1024" width="10.7109375" style="4"/>
    <col min="1025" max="1025" width="12.7109375" style="4" customWidth="1"/>
    <col min="1026" max="1280" width="10.7109375" style="4"/>
    <col min="1281" max="1281" width="12.7109375" style="4" customWidth="1"/>
    <col min="1282" max="1536" width="10.7109375" style="4"/>
    <col min="1537" max="1537" width="12.7109375" style="4" customWidth="1"/>
    <col min="1538" max="1792" width="10.7109375" style="4"/>
    <col min="1793" max="1793" width="12.7109375" style="4" customWidth="1"/>
    <col min="1794" max="2048" width="10.7109375" style="4"/>
    <col min="2049" max="2049" width="12.7109375" style="4" customWidth="1"/>
    <col min="2050" max="2304" width="10.7109375" style="4"/>
    <col min="2305" max="2305" width="12.7109375" style="4" customWidth="1"/>
    <col min="2306" max="2560" width="10.7109375" style="4"/>
    <col min="2561" max="2561" width="12.7109375" style="4" customWidth="1"/>
    <col min="2562" max="2816" width="10.7109375" style="4"/>
    <col min="2817" max="2817" width="12.7109375" style="4" customWidth="1"/>
    <col min="2818" max="3072" width="10.7109375" style="4"/>
    <col min="3073" max="3073" width="12.7109375" style="4" customWidth="1"/>
    <col min="3074" max="3328" width="10.7109375" style="4"/>
    <col min="3329" max="3329" width="12.7109375" style="4" customWidth="1"/>
    <col min="3330" max="3584" width="10.7109375" style="4"/>
    <col min="3585" max="3585" width="12.7109375" style="4" customWidth="1"/>
    <col min="3586" max="3840" width="10.7109375" style="4"/>
    <col min="3841" max="3841" width="12.7109375" style="4" customWidth="1"/>
    <col min="3842" max="4096" width="10.7109375" style="4"/>
    <col min="4097" max="4097" width="12.7109375" style="4" customWidth="1"/>
    <col min="4098" max="4352" width="10.7109375" style="4"/>
    <col min="4353" max="4353" width="12.7109375" style="4" customWidth="1"/>
    <col min="4354" max="4608" width="10.7109375" style="4"/>
    <col min="4609" max="4609" width="12.7109375" style="4" customWidth="1"/>
    <col min="4610" max="4864" width="10.7109375" style="4"/>
    <col min="4865" max="4865" width="12.7109375" style="4" customWidth="1"/>
    <col min="4866" max="5120" width="10.7109375" style="4"/>
    <col min="5121" max="5121" width="12.7109375" style="4" customWidth="1"/>
    <col min="5122" max="5376" width="10.7109375" style="4"/>
    <col min="5377" max="5377" width="12.7109375" style="4" customWidth="1"/>
    <col min="5378" max="5632" width="10.7109375" style="4"/>
    <col min="5633" max="5633" width="12.7109375" style="4" customWidth="1"/>
    <col min="5634" max="5888" width="10.7109375" style="4"/>
    <col min="5889" max="5889" width="12.7109375" style="4" customWidth="1"/>
    <col min="5890" max="6144" width="10.7109375" style="4"/>
    <col min="6145" max="6145" width="12.7109375" style="4" customWidth="1"/>
    <col min="6146" max="6400" width="10.7109375" style="4"/>
    <col min="6401" max="6401" width="12.7109375" style="4" customWidth="1"/>
    <col min="6402" max="6656" width="10.7109375" style="4"/>
    <col min="6657" max="6657" width="12.7109375" style="4" customWidth="1"/>
    <col min="6658" max="6912" width="10.7109375" style="4"/>
    <col min="6913" max="6913" width="12.7109375" style="4" customWidth="1"/>
    <col min="6914" max="7168" width="10.7109375" style="4"/>
    <col min="7169" max="7169" width="12.7109375" style="4" customWidth="1"/>
    <col min="7170" max="7424" width="10.7109375" style="4"/>
    <col min="7425" max="7425" width="12.7109375" style="4" customWidth="1"/>
    <col min="7426" max="7680" width="10.7109375" style="4"/>
    <col min="7681" max="7681" width="12.7109375" style="4" customWidth="1"/>
    <col min="7682" max="7936" width="10.7109375" style="4"/>
    <col min="7937" max="7937" width="12.7109375" style="4" customWidth="1"/>
    <col min="7938" max="8192" width="10.7109375" style="4"/>
    <col min="8193" max="8193" width="12.7109375" style="4" customWidth="1"/>
    <col min="8194" max="8448" width="10.7109375" style="4"/>
    <col min="8449" max="8449" width="12.7109375" style="4" customWidth="1"/>
    <col min="8450" max="8704" width="10.7109375" style="4"/>
    <col min="8705" max="8705" width="12.7109375" style="4" customWidth="1"/>
    <col min="8706" max="8960" width="10.7109375" style="4"/>
    <col min="8961" max="8961" width="12.7109375" style="4" customWidth="1"/>
    <col min="8962" max="9216" width="10.7109375" style="4"/>
    <col min="9217" max="9217" width="12.7109375" style="4" customWidth="1"/>
    <col min="9218" max="9472" width="10.7109375" style="4"/>
    <col min="9473" max="9473" width="12.7109375" style="4" customWidth="1"/>
    <col min="9474" max="9728" width="10.7109375" style="4"/>
    <col min="9729" max="9729" width="12.7109375" style="4" customWidth="1"/>
    <col min="9730" max="9984" width="10.7109375" style="4"/>
    <col min="9985" max="9985" width="12.7109375" style="4" customWidth="1"/>
    <col min="9986" max="10240" width="10.7109375" style="4"/>
    <col min="10241" max="10241" width="12.7109375" style="4" customWidth="1"/>
    <col min="10242" max="10496" width="10.7109375" style="4"/>
    <col min="10497" max="10497" width="12.7109375" style="4" customWidth="1"/>
    <col min="10498" max="10752" width="10.7109375" style="4"/>
    <col min="10753" max="10753" width="12.7109375" style="4" customWidth="1"/>
    <col min="10754" max="11008" width="10.7109375" style="4"/>
    <col min="11009" max="11009" width="12.7109375" style="4" customWidth="1"/>
    <col min="11010" max="11264" width="10.7109375" style="4"/>
    <col min="11265" max="11265" width="12.7109375" style="4" customWidth="1"/>
    <col min="11266" max="11520" width="10.7109375" style="4"/>
    <col min="11521" max="11521" width="12.7109375" style="4" customWidth="1"/>
    <col min="11522" max="11776" width="10.7109375" style="4"/>
    <col min="11777" max="11777" width="12.7109375" style="4" customWidth="1"/>
    <col min="11778" max="12032" width="10.7109375" style="4"/>
    <col min="12033" max="12033" width="12.7109375" style="4" customWidth="1"/>
    <col min="12034" max="12288" width="10.7109375" style="4"/>
    <col min="12289" max="12289" width="12.7109375" style="4" customWidth="1"/>
    <col min="12290" max="12544" width="10.7109375" style="4"/>
    <col min="12545" max="12545" width="12.7109375" style="4" customWidth="1"/>
    <col min="12546" max="12800" width="10.7109375" style="4"/>
    <col min="12801" max="12801" width="12.7109375" style="4" customWidth="1"/>
    <col min="12802" max="13056" width="10.7109375" style="4"/>
    <col min="13057" max="13057" width="12.7109375" style="4" customWidth="1"/>
    <col min="13058" max="13312" width="10.7109375" style="4"/>
    <col min="13313" max="13313" width="12.7109375" style="4" customWidth="1"/>
    <col min="13314" max="13568" width="10.7109375" style="4"/>
    <col min="13569" max="13569" width="12.7109375" style="4" customWidth="1"/>
    <col min="13570" max="13824" width="10.7109375" style="4"/>
    <col min="13825" max="13825" width="12.7109375" style="4" customWidth="1"/>
    <col min="13826" max="14080" width="10.7109375" style="4"/>
    <col min="14081" max="14081" width="12.7109375" style="4" customWidth="1"/>
    <col min="14082" max="14336" width="10.7109375" style="4"/>
    <col min="14337" max="14337" width="12.7109375" style="4" customWidth="1"/>
    <col min="14338" max="14592" width="10.7109375" style="4"/>
    <col min="14593" max="14593" width="12.7109375" style="4" customWidth="1"/>
    <col min="14594" max="14848" width="10.7109375" style="4"/>
    <col min="14849" max="14849" width="12.7109375" style="4" customWidth="1"/>
    <col min="14850" max="15104" width="10.7109375" style="4"/>
    <col min="15105" max="15105" width="12.7109375" style="4" customWidth="1"/>
    <col min="15106" max="15360" width="10.7109375" style="4"/>
    <col min="15361" max="15361" width="12.7109375" style="4" customWidth="1"/>
    <col min="15362" max="15616" width="10.7109375" style="4"/>
    <col min="15617" max="15617" width="12.7109375" style="4" customWidth="1"/>
    <col min="15618" max="15872" width="10.7109375" style="4"/>
    <col min="15873" max="15873" width="12.7109375" style="4" customWidth="1"/>
    <col min="15874" max="16128" width="10.7109375" style="4"/>
    <col min="16129" max="16129" width="12.7109375" style="4" customWidth="1"/>
    <col min="16130" max="16384" width="10.7109375" style="4"/>
  </cols>
  <sheetData>
    <row r="1" spans="1:14" ht="22.15" customHeight="1" x14ac:dyDescent="0.25">
      <c r="A1" s="2" t="s">
        <v>2</v>
      </c>
      <c r="B1" s="1">
        <f>[8]Input!B1</f>
        <v>4</v>
      </c>
      <c r="C1" s="1" t="str">
        <f>[8]Input!C1</f>
        <v>2020-2021</v>
      </c>
    </row>
    <row r="2" spans="1:14" ht="15" customHeight="1" x14ac:dyDescent="0.25">
      <c r="A2" s="5"/>
      <c r="B2" s="6" t="s">
        <v>13</v>
      </c>
      <c r="C2" s="7"/>
      <c r="D2" s="6" t="s">
        <v>3</v>
      </c>
      <c r="E2" s="8"/>
      <c r="F2" s="9" t="s">
        <v>14</v>
      </c>
      <c r="L2" s="3"/>
      <c r="M2" s="3"/>
      <c r="N2" s="3"/>
    </row>
    <row r="3" spans="1:14" ht="15" customHeight="1" x14ac:dyDescent="0.25">
      <c r="A3" s="10" t="s">
        <v>4</v>
      </c>
      <c r="B3" s="11">
        <f>[8]Input!B3</f>
        <v>51220.151770625169</v>
      </c>
      <c r="C3" s="12">
        <f>C4+C5</f>
        <v>1</v>
      </c>
      <c r="D3" s="13">
        <f>[8]Input!D3</f>
        <v>2780.9600000000005</v>
      </c>
      <c r="E3" s="12">
        <f>E4+E5</f>
        <v>1</v>
      </c>
      <c r="F3" s="14" t="s">
        <v>5</v>
      </c>
      <c r="H3" s="15" t="s">
        <v>6</v>
      </c>
      <c r="I3" s="16">
        <v>0.7</v>
      </c>
      <c r="J3" s="17">
        <f>I3*B3</f>
        <v>35854.106239437613</v>
      </c>
      <c r="K3" s="18" t="s">
        <v>15</v>
      </c>
      <c r="L3" s="19">
        <f>L54+L57</f>
        <v>35854.106239437606</v>
      </c>
      <c r="M3" s="20">
        <f>L3/(L4+L3)</f>
        <v>0.7</v>
      </c>
      <c r="N3" s="3"/>
    </row>
    <row r="4" spans="1:14" ht="15" customHeight="1" x14ac:dyDescent="0.25">
      <c r="A4" s="21" t="s">
        <v>7</v>
      </c>
      <c r="B4" s="22">
        <f>[8]Input!B4</f>
        <v>43806.034477544112</v>
      </c>
      <c r="C4" s="23">
        <f>B4/B3</f>
        <v>0.85524999366883825</v>
      </c>
      <c r="D4" s="24">
        <f>[8]Input!D4</f>
        <v>2510.7600000000007</v>
      </c>
      <c r="E4" s="23">
        <f>D4/D3</f>
        <v>0.90283930728956918</v>
      </c>
      <c r="F4" s="25">
        <f>[8]Input!F4</f>
        <v>17.447320523484564</v>
      </c>
      <c r="H4" s="15" t="s">
        <v>8</v>
      </c>
      <c r="I4" s="16">
        <v>0.3</v>
      </c>
      <c r="J4" s="17">
        <f>I4*B3</f>
        <v>15366.04553118755</v>
      </c>
      <c r="K4" s="18" t="s">
        <v>15</v>
      </c>
      <c r="L4" s="19">
        <f>L55+L58</f>
        <v>15366.04553118755</v>
      </c>
      <c r="M4" s="20">
        <f>L4/(L3+L4)</f>
        <v>0.3000000000000001</v>
      </c>
      <c r="N4" s="3"/>
    </row>
    <row r="5" spans="1:14" ht="15" customHeight="1" x14ac:dyDescent="0.25">
      <c r="A5" s="26" t="s">
        <v>9</v>
      </c>
      <c r="B5" s="27">
        <f>[8]Input!B5</f>
        <v>7414.117293081059</v>
      </c>
      <c r="C5" s="28">
        <f>B5/B3</f>
        <v>0.14475000633116175</v>
      </c>
      <c r="D5" s="29">
        <f>[8]Input!D5</f>
        <v>270.2</v>
      </c>
      <c r="E5" s="28">
        <f>D5/D3</f>
        <v>9.7160692710430915E-2</v>
      </c>
      <c r="F5" s="30">
        <f>[8]Input!F5</f>
        <v>27.439368220137155</v>
      </c>
      <c r="L5" s="3"/>
      <c r="M5" s="3"/>
      <c r="N5" s="3"/>
    </row>
    <row r="6" spans="1:14" ht="15" customHeight="1" x14ac:dyDescent="0.25">
      <c r="B6" s="31"/>
    </row>
    <row r="7" spans="1:14" ht="15" customHeight="1" x14ac:dyDescent="0.25">
      <c r="A7" s="2" t="s">
        <v>16</v>
      </c>
      <c r="B7" s="11">
        <f>[8]Input!B7</f>
        <v>55642.054105485877</v>
      </c>
      <c r="C7" s="12">
        <f>[8]Input!C7</f>
        <v>1</v>
      </c>
      <c r="D7" s="13">
        <f>[8]Input!D7</f>
        <v>605.28</v>
      </c>
      <c r="E7" s="12">
        <f>[8]Input!E7</f>
        <v>1</v>
      </c>
      <c r="F7" s="32">
        <f>[8]Input!F7</f>
        <v>91.927792270496099</v>
      </c>
      <c r="G7" s="4" t="str">
        <f>[8]Input!G7</f>
        <v>(230 kV)</v>
      </c>
    </row>
    <row r="9" spans="1:14" ht="15" customHeight="1" x14ac:dyDescent="0.25">
      <c r="A9" s="33" t="s">
        <v>17</v>
      </c>
      <c r="B9" s="34" t="s">
        <v>18</v>
      </c>
      <c r="C9" s="35" t="s">
        <v>19</v>
      </c>
      <c r="D9" s="35" t="s">
        <v>20</v>
      </c>
      <c r="E9" s="35" t="s">
        <v>21</v>
      </c>
      <c r="F9" s="35" t="s">
        <v>22</v>
      </c>
      <c r="G9" s="35" t="s">
        <v>23</v>
      </c>
      <c r="H9" s="36" t="s">
        <v>24</v>
      </c>
      <c r="I9" s="36" t="s">
        <v>25</v>
      </c>
      <c r="J9" s="36" t="s">
        <v>26</v>
      </c>
      <c r="K9" s="36" t="s">
        <v>27</v>
      </c>
      <c r="L9" s="36" t="s">
        <v>28</v>
      </c>
      <c r="M9" s="37" t="s">
        <v>29</v>
      </c>
    </row>
    <row r="10" spans="1:14" ht="15" customHeight="1" x14ac:dyDescent="0.25">
      <c r="A10" s="38"/>
      <c r="B10" s="39" t="s">
        <v>30</v>
      </c>
      <c r="C10" s="40" t="s">
        <v>31</v>
      </c>
      <c r="D10" s="40" t="s">
        <v>32</v>
      </c>
      <c r="E10" s="40" t="s">
        <v>33</v>
      </c>
      <c r="F10" s="40" t="s">
        <v>34</v>
      </c>
      <c r="G10" s="40" t="s">
        <v>35</v>
      </c>
      <c r="H10" s="40" t="s">
        <v>36</v>
      </c>
      <c r="I10" s="40" t="s">
        <v>37</v>
      </c>
      <c r="J10" s="40" t="s">
        <v>38</v>
      </c>
      <c r="K10" s="40" t="s">
        <v>39</v>
      </c>
      <c r="L10" s="40" t="s">
        <v>40</v>
      </c>
      <c r="M10" s="41" t="s">
        <v>41</v>
      </c>
    </row>
    <row r="11" spans="1:14" ht="15" customHeight="1" x14ac:dyDescent="0.25">
      <c r="A11" s="33" t="s">
        <v>42</v>
      </c>
      <c r="B11" s="34" t="s">
        <v>43</v>
      </c>
      <c r="C11" s="35" t="s">
        <v>43</v>
      </c>
      <c r="D11" s="35" t="s">
        <v>43</v>
      </c>
      <c r="E11" s="35" t="s">
        <v>43</v>
      </c>
      <c r="F11" s="35" t="s">
        <v>43</v>
      </c>
      <c r="G11" s="35" t="s">
        <v>43</v>
      </c>
      <c r="H11" s="36" t="s">
        <v>44</v>
      </c>
      <c r="I11" s="36" t="s">
        <v>44</v>
      </c>
      <c r="J11" s="36" t="s">
        <v>44</v>
      </c>
      <c r="K11" s="36" t="s">
        <v>44</v>
      </c>
      <c r="L11" s="36" t="s">
        <v>44</v>
      </c>
      <c r="M11" s="37" t="s">
        <v>43</v>
      </c>
    </row>
    <row r="12" spans="1:14" ht="15" customHeight="1" x14ac:dyDescent="0.25">
      <c r="A12" s="42">
        <f>SUM(B12:M12)</f>
        <v>8760</v>
      </c>
      <c r="B12" s="43">
        <f>24*31</f>
        <v>744</v>
      </c>
      <c r="C12" s="44">
        <f>24*31</f>
        <v>744</v>
      </c>
      <c r="D12" s="44">
        <f>24*30</f>
        <v>720</v>
      </c>
      <c r="E12" s="44">
        <f>24*31</f>
        <v>744</v>
      </c>
      <c r="F12" s="44">
        <f>24*30</f>
        <v>720</v>
      </c>
      <c r="G12" s="44">
        <f>24*31</f>
        <v>744</v>
      </c>
      <c r="H12" s="44">
        <f>24*31</f>
        <v>744</v>
      </c>
      <c r="I12" s="44">
        <f>24*28</f>
        <v>672</v>
      </c>
      <c r="J12" s="44">
        <f>24*31</f>
        <v>744</v>
      </c>
      <c r="K12" s="44">
        <f>24*30</f>
        <v>720</v>
      </c>
      <c r="L12" s="44">
        <f>24*31</f>
        <v>744</v>
      </c>
      <c r="M12" s="45">
        <f>24*30</f>
        <v>720</v>
      </c>
      <c r="N12" s="46">
        <f>SUM(B12:M12)</f>
        <v>8760</v>
      </c>
    </row>
    <row r="13" spans="1:14" ht="15" customHeight="1" x14ac:dyDescent="0.25">
      <c r="A13" s="47" t="s">
        <v>45</v>
      </c>
      <c r="B13" s="21">
        <f>[9]M01!$H$13</f>
        <v>744</v>
      </c>
      <c r="C13" s="3">
        <f>[9]M02!$H$13</f>
        <v>744</v>
      </c>
      <c r="D13" s="3">
        <f>[9]M03!$H$13</f>
        <v>720</v>
      </c>
      <c r="E13" s="3">
        <f>[9]M04!$H$13</f>
        <v>744</v>
      </c>
      <c r="F13" s="3">
        <f>[9]M05!$H$13</f>
        <v>720</v>
      </c>
      <c r="G13" s="3">
        <f>[9]M06!$H$13</f>
        <v>744</v>
      </c>
      <c r="H13" s="3">
        <f>[9]M07!$H$13</f>
        <v>744</v>
      </c>
      <c r="I13" s="3">
        <f>[9]M08!$H$13</f>
        <v>672</v>
      </c>
      <c r="J13" s="3">
        <f>[9]M09!$H$13</f>
        <v>744</v>
      </c>
      <c r="K13" s="3">
        <f>[9]M10!$H$13</f>
        <v>720</v>
      </c>
      <c r="L13" s="3">
        <f>[9]M11!$H$13</f>
        <v>744</v>
      </c>
      <c r="M13" s="48">
        <f>[9]M12!$H$13</f>
        <v>720</v>
      </c>
      <c r="N13" s="46">
        <f>SUM(B13:M13)</f>
        <v>8760</v>
      </c>
    </row>
    <row r="14" spans="1:14" ht="15" customHeight="1" x14ac:dyDescent="0.25">
      <c r="A14" s="38" t="s">
        <v>46</v>
      </c>
      <c r="B14" s="49">
        <f>[9]M01!$I$13</f>
        <v>8.4931506849315067E-2</v>
      </c>
      <c r="C14" s="50">
        <f>[9]M02!$I$13</f>
        <v>8.493150684931508E-2</v>
      </c>
      <c r="D14" s="50">
        <f>[9]M03!$I$13</f>
        <v>8.2191780821917804E-2</v>
      </c>
      <c r="E14" s="50">
        <f>[9]M04!$I$13</f>
        <v>8.4931506849315067E-2</v>
      </c>
      <c r="F14" s="50">
        <f>[9]M05!$I$13</f>
        <v>8.2191780821917818E-2</v>
      </c>
      <c r="G14" s="50">
        <f>[9]M06!$I$13</f>
        <v>8.4931506849315067E-2</v>
      </c>
      <c r="H14" s="50">
        <f>[9]M07!$I$13</f>
        <v>8.4931506849315067E-2</v>
      </c>
      <c r="I14" s="50">
        <f>[9]M08!$I$13</f>
        <v>7.6712328767123306E-2</v>
      </c>
      <c r="J14" s="50">
        <f>[9]M09!$I$13</f>
        <v>8.4931506849315067E-2</v>
      </c>
      <c r="K14" s="50">
        <f>[9]M10!$I$13</f>
        <v>8.2191780821917804E-2</v>
      </c>
      <c r="L14" s="50">
        <f>[9]M11!$I$13</f>
        <v>8.4931506849315067E-2</v>
      </c>
      <c r="M14" s="51">
        <f>[9]M12!$I$13</f>
        <v>8.2191780821917804E-2</v>
      </c>
      <c r="N14" s="52">
        <f>SUM(B14:M14)</f>
        <v>1</v>
      </c>
    </row>
    <row r="16" spans="1:14" ht="20.25" customHeight="1" x14ac:dyDescent="0.25">
      <c r="A16" s="53" t="s">
        <v>12</v>
      </c>
      <c r="B16" s="54">
        <v>1</v>
      </c>
      <c r="C16" s="54">
        <v>2</v>
      </c>
      <c r="D16" s="54">
        <v>3</v>
      </c>
      <c r="E16" s="54">
        <v>4</v>
      </c>
      <c r="F16" s="54">
        <v>5</v>
      </c>
      <c r="G16" s="54">
        <v>6</v>
      </c>
      <c r="H16" s="54">
        <v>7</v>
      </c>
      <c r="I16" s="54">
        <v>8</v>
      </c>
      <c r="J16" s="54">
        <v>9</v>
      </c>
      <c r="K16" s="55">
        <v>10</v>
      </c>
      <c r="L16" s="56" t="s">
        <v>0</v>
      </c>
    </row>
    <row r="17" spans="1:14" ht="25.15" customHeight="1" x14ac:dyDescent="0.25">
      <c r="A17" s="57" t="s">
        <v>47</v>
      </c>
      <c r="B17" s="58" t="s">
        <v>48</v>
      </c>
      <c r="C17" s="58" t="s">
        <v>49</v>
      </c>
      <c r="D17" s="58" t="s">
        <v>50</v>
      </c>
      <c r="E17" s="58" t="s">
        <v>51</v>
      </c>
      <c r="F17" s="58" t="s">
        <v>52</v>
      </c>
      <c r="G17" s="58" t="s">
        <v>53</v>
      </c>
      <c r="H17" s="58" t="s">
        <v>54</v>
      </c>
      <c r="I17" s="58" t="s">
        <v>55</v>
      </c>
      <c r="J17" s="58" t="s">
        <v>56</v>
      </c>
      <c r="K17" s="59" t="s">
        <v>57</v>
      </c>
      <c r="L17" s="60"/>
    </row>
    <row r="18" spans="1:14" ht="20.25" customHeight="1" x14ac:dyDescent="0.25">
      <c r="A18" s="61" t="s">
        <v>58</v>
      </c>
      <c r="L18" s="62"/>
    </row>
    <row r="19" spans="1:14" ht="15" customHeight="1" x14ac:dyDescent="0.25">
      <c r="A19" s="33" t="s">
        <v>59</v>
      </c>
      <c r="B19" s="63">
        <f>[8]Input!B11</f>
        <v>294.5</v>
      </c>
      <c r="C19" s="64">
        <f>[8]Input!C11</f>
        <v>537.79999999999995</v>
      </c>
      <c r="D19" s="64">
        <f>[8]Input!D11</f>
        <v>155.26999999999998</v>
      </c>
      <c r="E19" s="64">
        <f>[8]Input!E11</f>
        <v>375.70699999999999</v>
      </c>
      <c r="F19" s="64">
        <f>[8]Input!F11</f>
        <v>606.81000000000006</v>
      </c>
      <c r="G19" s="64">
        <f>[8]Input!G11</f>
        <v>147</v>
      </c>
      <c r="H19" s="64">
        <f>[8]Input!H11</f>
        <v>195.98</v>
      </c>
      <c r="I19" s="64">
        <f>[8]Input!I11</f>
        <v>260</v>
      </c>
      <c r="J19" s="64">
        <f>[8]Input!J11</f>
        <v>2263.5299999999997</v>
      </c>
      <c r="K19" s="65">
        <f>[8]Input!K11</f>
        <v>252.17</v>
      </c>
      <c r="L19" s="66">
        <f>SUM(B19:K19)</f>
        <v>5088.7669999999998</v>
      </c>
    </row>
    <row r="20" spans="1:14" ht="15" customHeight="1" x14ac:dyDescent="0.25">
      <c r="A20" s="38" t="s">
        <v>11</v>
      </c>
      <c r="B20" s="67">
        <f>[8]Input!B12</f>
        <v>40.409999999999997</v>
      </c>
      <c r="C20" s="68">
        <f>[8]Input!C12</f>
        <v>0</v>
      </c>
      <c r="D20" s="68">
        <f>[8]Input!D12</f>
        <v>0.11</v>
      </c>
      <c r="E20" s="68">
        <f>[8]Input!E12</f>
        <v>114.53</v>
      </c>
      <c r="F20" s="68">
        <f>[8]Input!F12</f>
        <v>240.34983529537578</v>
      </c>
      <c r="G20" s="68">
        <f>[8]Input!G12</f>
        <v>171.22199929453993</v>
      </c>
      <c r="H20" s="68">
        <f>[8]Input!H12</f>
        <v>1109.707575574758</v>
      </c>
      <c r="I20" s="68">
        <f>[8]Input!I12</f>
        <v>0</v>
      </c>
      <c r="J20" s="68">
        <f>[8]Input!J12</f>
        <v>142.61050338355616</v>
      </c>
      <c r="K20" s="69">
        <f>[8]Input!K12</f>
        <v>92.82</v>
      </c>
      <c r="L20" s="70">
        <f>SUM(B20:K20)</f>
        <v>1911.7599135482299</v>
      </c>
    </row>
    <row r="21" spans="1:14" ht="20.25" customHeight="1" x14ac:dyDescent="0.25">
      <c r="A21" s="61" t="s">
        <v>60</v>
      </c>
      <c r="L21" s="62"/>
    </row>
    <row r="22" spans="1:14" ht="15" customHeight="1" x14ac:dyDescent="0.25">
      <c r="A22" s="33" t="s">
        <v>61</v>
      </c>
      <c r="B22" s="63">
        <f>SUM([9]M01!B21*$B$14,[9]M02!B21*$C$14,[9]M03!B21*$D$14,[9]M04!B21*$E$14,[9]M05!B21*$F$14,[9]M06!B21*$G$14,[9]M07!B21*$H$14,[9]M08!B21*$I$14,[9]M09!B21*$J$14,[9]M10!B21*$K$14,[9]M11!B21*$L$14,[9]M12!B21*$M$14)/$N$14</f>
        <v>112.17895547945206</v>
      </c>
      <c r="C22" s="64">
        <f>SUM([9]M01!C21*$B$14,[9]M02!C21*$C$14,[9]M03!C21*$D$14,[9]M04!C21*$E$14,[9]M05!C21*$F$14,[9]M06!C21*$G$14,[9]M07!C21*$H$14,[9]M08!C21*$I$14,[9]M09!C21*$J$14,[9]M10!C21*$K$14,[9]M11!C21*$L$14,[9]M12!C21*$M$14)/$N$14</f>
        <v>193.29273972602738</v>
      </c>
      <c r="D22" s="64">
        <f>SUM([9]M01!D21*$B$14,[9]M02!D21*$C$14,[9]M03!D21*$D$14,[9]M04!D21*$E$14,[9]M05!D21*$F$14,[9]M06!D21*$G$14,[9]M07!D21*$H$14,[9]M08!D21*$I$14,[9]M09!D21*$J$14,[9]M10!D21*$K$14,[9]M11!D21*$L$14,[9]M12!D21*$M$14)/$N$14</f>
        <v>111.60438356164384</v>
      </c>
      <c r="E22" s="64">
        <f>SUM([9]M01!E21*$B$14,[9]M02!E21*$C$14,[9]M03!E21*$D$14,[9]M04!E21*$E$14,[9]M05!E21*$F$14,[9]M06!E21*$G$14,[9]M07!E21*$H$14,[9]M08!E21*$I$14,[9]M09!E21*$J$14,[9]M10!E21*$K$14,[9]M11!E21*$L$14,[9]M12!E21*$M$14)/$N$14</f>
        <v>335.46310502283114</v>
      </c>
      <c r="F22" s="64">
        <f>SUM([9]M01!F21*$B$14,[9]M02!F21*$C$14,[9]M03!F21*$D$14,[9]M04!F21*$E$14,[9]M05!F21*$F$14,[9]M06!F21*$G$14,[9]M07!F21*$H$14,[9]M08!F21*$I$14,[9]M09!F21*$J$14,[9]M10!F21*$K$14,[9]M11!F21*$L$14,[9]M12!F21*$M$14)/$N$14</f>
        <v>189.68739155251143</v>
      </c>
      <c r="G22" s="64">
        <f>SUM([9]M01!G21*$B$14,[9]M02!G21*$C$14,[9]M03!G21*$D$14,[9]M04!G21*$E$14,[9]M05!G21*$F$14,[9]M06!G21*$G$14,[9]M07!G21*$H$14,[9]M08!G21*$I$14,[9]M09!G21*$J$14,[9]M10!G21*$K$14,[9]M11!G21*$L$14,[9]M12!G21*$M$14)/$N$14</f>
        <v>0</v>
      </c>
      <c r="H22" s="64">
        <f>SUM([9]M01!H21*$B$14,[9]M02!H21*$C$14,[9]M03!H21*$D$14,[9]M04!H21*$E$14,[9]M05!H21*$F$14,[9]M06!H21*$G$14,[9]M07!H21*$H$14,[9]M08!H21*$I$14,[9]M09!H21*$J$14,[9]M10!H21*$K$14,[9]M11!H21*$L$14,[9]M12!H21*$M$14)/$N$14</f>
        <v>26.000981735159815</v>
      </c>
      <c r="I22" s="64">
        <f>SUM([9]M01!I21*$B$14,[9]M02!I21*$C$14,[9]M03!I21*$D$14,[9]M04!I21*$E$14,[9]M05!I21*$F$14,[9]M06!I21*$G$14,[9]M07!I21*$H$14,[9]M08!I21*$I$14,[9]M09!I21*$J$14,[9]M10!I21*$K$14,[9]M11!I21*$L$14,[9]M12!I21*$M$14)/$N$14</f>
        <v>168.2599600456621</v>
      </c>
      <c r="J22" s="64">
        <f>SUM([9]M01!J21*$B$14,[9]M02!J21*$C$14,[9]M03!J21*$D$14,[9]M04!J21*$E$14,[9]M05!J21*$F$14,[9]M06!J21*$G$14,[9]M07!J21*$H$14,[9]M08!J21*$I$14,[9]M09!J21*$J$14,[9]M10!J21*$K$14,[9]M11!J21*$L$14,[9]M12!J21*$M$14)/$N$14</f>
        <v>156.15355022831051</v>
      </c>
      <c r="K22" s="65">
        <f>SUM([9]M01!K21*$B$14,[9]M02!K21*$C$14,[9]M03!K21*$D$14,[9]M04!K21*$E$14,[9]M05!K21*$F$14,[9]M06!K21*$G$14,[9]M07!K21*$H$14,[9]M08!K21*$I$14,[9]M09!K21*$J$14,[9]M10!K21*$K$14,[9]M11!K21*$L$14,[9]M12!K21*$M$14)/$N$14</f>
        <v>193.51686643835615</v>
      </c>
      <c r="L22" s="66">
        <f>SUM(B22:K22)</f>
        <v>1486.1579337899543</v>
      </c>
    </row>
    <row r="23" spans="1:14" ht="15" customHeight="1" x14ac:dyDescent="0.25">
      <c r="A23" s="38" t="s">
        <v>62</v>
      </c>
      <c r="B23" s="67">
        <f>SUM([9]M01!B22*$B$14,[9]M02!B22*$C$14,[9]M03!B22*$D$14,[9]M04!B22*$E$14,[9]M05!B22*$F$14,[9]M06!B22*$G$14,[9]M07!B22*$H$14,[9]M08!B22*$I$14,[9]M09!B22*$J$14,[9]M10!B22*$K$14,[9]M11!B22*$L$14,[9]M12!B22*$M$14)/$N$14</f>
        <v>9.7219063926940645</v>
      </c>
      <c r="C23" s="68">
        <f>SUM([9]M01!C22*$B$14,[9]M02!C22*$C$14,[9]M03!C22*$D$14,[9]M04!C22*$E$14,[9]M05!C22*$F$14,[9]M06!C22*$G$14,[9]M07!C22*$H$14,[9]M08!C22*$I$14,[9]M09!C22*$J$14,[9]M10!C22*$K$14,[9]M11!C22*$L$14,[9]M12!C22*$M$14)/$N$14</f>
        <v>0</v>
      </c>
      <c r="D23" s="68">
        <f>SUM([9]M01!D22*$B$14,[9]M02!D22*$C$14,[9]M03!D22*$D$14,[9]M04!D22*$E$14,[9]M05!D22*$F$14,[9]M06!D22*$G$14,[9]M07!D22*$H$14,[9]M08!D22*$I$14,[9]M09!D22*$J$14,[9]M10!D22*$K$14,[9]M11!D22*$L$14,[9]M12!D22*$M$14)/$N$14</f>
        <v>0.15453767123287673</v>
      </c>
      <c r="E23" s="68">
        <f>SUM([9]M01!E22*$B$14,[9]M02!E22*$C$14,[9]M03!E22*$D$14,[9]M04!E22*$E$14,[9]M05!E22*$F$14,[9]M06!E22*$G$14,[9]M07!E22*$H$14,[9]M08!E22*$I$14,[9]M09!E22*$J$14,[9]M10!E22*$K$14,[9]M11!E22*$L$14,[9]M12!E22*$M$14)/$N$14</f>
        <v>48.542243150684939</v>
      </c>
      <c r="F23" s="68">
        <f>SUM([9]M01!F22*$B$14,[9]M02!F22*$C$14,[9]M03!F22*$D$14,[9]M04!F22*$E$14,[9]M05!F22*$F$14,[9]M06!F22*$G$14,[9]M07!F22*$H$14,[9]M08!F22*$I$14,[9]M09!F22*$J$14,[9]M10!F22*$K$14,[9]M11!F22*$L$14,[9]M12!F22*$M$14)/$N$14</f>
        <v>378.88271689497714</v>
      </c>
      <c r="G23" s="68">
        <f>SUM([9]M01!G22*$B$14,[9]M02!G22*$C$14,[9]M03!G22*$D$14,[9]M04!G22*$E$14,[9]M05!G22*$F$14,[9]M06!G22*$G$14,[9]M07!G22*$H$14,[9]M08!G22*$I$14,[9]M09!G22*$J$14,[9]M10!G22*$K$14,[9]M11!G22*$L$14,[9]M12!G22*$M$14)/$N$14</f>
        <v>189.63832762557075</v>
      </c>
      <c r="H23" s="68">
        <f>SUM([9]M01!H22*$B$14,[9]M02!H22*$C$14,[9]M03!H22*$D$14,[9]M04!H22*$E$14,[9]M05!H22*$F$14,[9]M06!H22*$G$14,[9]M07!H22*$H$14,[9]M08!H22*$I$14,[9]M09!H22*$J$14,[9]M10!H22*$K$14,[9]M11!H22*$L$14,[9]M12!H22*$M$14)/$N$14</f>
        <v>671.77800228310514</v>
      </c>
      <c r="I23" s="68">
        <f>SUM([9]M01!I22*$B$14,[9]M02!I22*$C$14,[9]M03!I22*$D$14,[9]M04!I22*$E$14,[9]M05!I22*$F$14,[9]M06!I22*$G$14,[9]M07!I22*$H$14,[9]M08!I22*$I$14,[9]M09!I22*$J$14,[9]M10!I22*$K$14,[9]M11!I22*$L$14,[9]M12!I22*$M$14)/$N$14</f>
        <v>0</v>
      </c>
      <c r="J23" s="68">
        <f>SUM([9]M01!J22*$B$14,[9]M02!J22*$C$14,[9]M03!J22*$D$14,[9]M04!J22*$E$14,[9]M05!J22*$F$14,[9]M06!J22*$G$14,[9]M07!J22*$H$14,[9]M08!J22*$I$14,[9]M09!J22*$J$14,[9]M10!J22*$K$14,[9]M11!J22*$L$14,[9]M12!J22*$M$14)/$N$14</f>
        <v>173.23861872146117</v>
      </c>
      <c r="K23" s="69">
        <f>SUM([9]M01!K22*$B$14,[9]M02!K22*$C$14,[9]M03!K22*$D$14,[9]M04!K22*$E$14,[9]M05!K22*$F$14,[9]M06!K22*$G$14,[9]M07!K22*$H$14,[9]M08!K22*$I$14,[9]M09!K22*$J$14,[9]M10!K22*$K$14,[9]M11!K22*$L$14,[9]M12!K22*$M$14)/$N$14</f>
        <v>14.124389269406393</v>
      </c>
      <c r="L23" s="70">
        <f>SUM(B23:K23)</f>
        <v>1486.0807420091323</v>
      </c>
    </row>
    <row r="24" spans="1:14" ht="20.25" customHeight="1" x14ac:dyDescent="0.25">
      <c r="A24" s="61" t="s">
        <v>63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62"/>
    </row>
    <row r="25" spans="1:14" ht="15" customHeight="1" x14ac:dyDescent="0.25">
      <c r="A25" s="33" t="s">
        <v>64</v>
      </c>
      <c r="B25" s="63">
        <f>SUM([9]M01!B24,[9]M02!B24,[9]M03!B24,[9]M04!B24,[9]M05!B24,[9]M06!B24,[9]M07!B24,[9]M08!B24,[9]M09!B24,[9]M10!B24,[9]M11!B24,[9]M12!B24)</f>
        <v>982.68764999999996</v>
      </c>
      <c r="C25" s="64">
        <f>SUM([9]M01!C24,[9]M02!C24,[9]M03!C24,[9]M04!C24,[9]M05!C24,[9]M06!C24,[9]M07!C24,[9]M08!C24,[9]M09!C24,[9]M10!C24,[9]M11!C24,[9]M12!C24)</f>
        <v>1693.2444</v>
      </c>
      <c r="D25" s="64">
        <f>SUM([9]M01!D24,[9]M02!D24,[9]M03!D24,[9]M04!D24,[9]M05!D24,[9]M06!D24,[9]M07!D24,[9]M08!D24,[9]M09!D24,[9]M10!D24,[9]M11!D24,[9]M12!D24)</f>
        <v>977.65440000000001</v>
      </c>
      <c r="E25" s="64">
        <f>SUM([9]M01!E24,[9]M02!E24,[9]M03!E24,[9]M04!E24,[9]M05!E24,[9]M06!E24,[9]M07!E24,[9]M08!E24,[9]M09!E24,[9]M10!E24,[9]M11!E24,[9]M12!E24)</f>
        <v>2938.6567999999997</v>
      </c>
      <c r="F25" s="64">
        <f>SUM([9]M01!F24,[9]M02!F24,[9]M03!F24,[9]M04!F24,[9]M05!F24,[9]M06!F24,[9]M07!F24,[9]M08!F24,[9]M09!F24,[9]M10!F24,[9]M11!F24,[9]M12!F24)</f>
        <v>1661.66155</v>
      </c>
      <c r="G25" s="64">
        <f>SUM([9]M01!G24,[9]M02!G24,[9]M03!G24,[9]M04!G24,[9]M05!G24,[9]M06!G24,[9]M07!G24,[9]M08!G24,[9]M09!G24,[9]M10!G24,[9]M11!G24,[9]M12!G24)</f>
        <v>0</v>
      </c>
      <c r="H25" s="64">
        <f>SUM([9]M01!H24,[9]M02!H24,[9]M03!H24,[9]M04!H24,[9]M05!H24,[9]M06!H24,[9]M07!H24,[9]M08!H24,[9]M09!H24,[9]M10!H24,[9]M11!H24,[9]M12!H24)</f>
        <v>227.76859999999999</v>
      </c>
      <c r="I25" s="64">
        <f>SUM([9]M01!I24,[9]M02!I24,[9]M03!I24,[9]M04!I24,[9]M05!I24,[9]M06!I24,[9]M07!I24,[9]M08!I24,[9]M09!I24,[9]M10!I24,[9]M11!I24,[9]M12!I24)</f>
        <v>1473.9572499999999</v>
      </c>
      <c r="J25" s="64">
        <f>SUM([9]M01!J24,[9]M02!J24,[9]M03!J24,[9]M04!J24,[9]M05!J24,[9]M06!J24,[9]M07!J24,[9]M08!J24,[9]M09!J24,[9]M10!J24,[9]M11!J24,[9]M12!J24)</f>
        <v>1367.9050999999999</v>
      </c>
      <c r="K25" s="65">
        <f>SUM([9]M01!K24,[9]M02!K24,[9]M03!K24,[9]M04!K24,[9]M05!K24,[9]M06!K24,[9]M07!K24,[9]M08!K24,[9]M09!K24,[9]M10!K24,[9]M11!K24,[9]M12!K24)</f>
        <v>1695.20775</v>
      </c>
      <c r="L25" s="66">
        <f>SUM(B25:K25)</f>
        <v>13018.743499999999</v>
      </c>
    </row>
    <row r="26" spans="1:14" ht="15" customHeight="1" x14ac:dyDescent="0.25">
      <c r="A26" s="38" t="s">
        <v>65</v>
      </c>
      <c r="B26" s="67">
        <f>SUM([9]M01!B25,[9]M02!B25,[9]M03!B25,[9]M04!B25,[9]M05!B25,[9]M06!B25,[9]M07!B25,[9]M08!B25,[9]M09!B25,[9]M10!B25,[9]M11!B25,[9]M12!B25)</f>
        <v>85.163899999999998</v>
      </c>
      <c r="C26" s="68">
        <f>SUM([9]M01!C25,[9]M02!C25,[9]M03!C25,[9]M04!C25,[9]M05!C25,[9]M06!C25,[9]M07!C25,[9]M08!C25,[9]M09!C25,[9]M10!C25,[9]M11!C25,[9]M12!C25)</f>
        <v>0</v>
      </c>
      <c r="D26" s="68">
        <f>SUM([9]M01!D25,[9]M02!D25,[9]M03!D25,[9]M04!D25,[9]M05!D25,[9]M06!D25,[9]M07!D25,[9]M08!D25,[9]M09!D25,[9]M10!D25,[9]M11!D25,[9]M12!D25)</f>
        <v>1.35375</v>
      </c>
      <c r="E26" s="68">
        <f>SUM([9]M01!E25,[9]M02!E25,[9]M03!E25,[9]M04!E25,[9]M05!E25,[9]M06!E25,[9]M07!E25,[9]M08!E25,[9]M09!E25,[9]M10!E25,[9]M11!E25,[9]M12!E25)</f>
        <v>425.23005000000006</v>
      </c>
      <c r="F26" s="68">
        <f>SUM([9]M01!F25,[9]M02!F25,[9]M03!F25,[9]M04!F25,[9]M05!F25,[9]M06!F25,[9]M07!F25,[9]M08!F25,[9]M09!F25,[9]M10!F25,[9]M11!F25,[9]M12!F25)</f>
        <v>3319.0125999999996</v>
      </c>
      <c r="G26" s="68">
        <f>SUM([9]M01!G25,[9]M02!G25,[9]M03!G25,[9]M04!G25,[9]M05!G25,[9]M06!G25,[9]M07!G25,[9]M08!G25,[9]M09!G25,[9]M10!G25,[9]M11!G25,[9]M12!G25)</f>
        <v>1661.2317499999999</v>
      </c>
      <c r="H26" s="68">
        <f>SUM([9]M01!H25,[9]M02!H25,[9]M03!H25,[9]M04!H25,[9]M05!H25,[9]M06!H25,[9]M07!H25,[9]M08!H25,[9]M09!H25,[9]M10!H25,[9]M11!H25,[9]M12!H25)</f>
        <v>5884.7753000000012</v>
      </c>
      <c r="I26" s="68">
        <f>SUM([9]M01!I25,[9]M02!I25,[9]M03!I25,[9]M04!I25,[9]M05!I25,[9]M06!I25,[9]M07!I25,[9]M08!I25,[9]M09!I25,[9]M10!I25,[9]M11!I25,[9]M12!I25)</f>
        <v>0</v>
      </c>
      <c r="J26" s="68">
        <f>SUM([9]M01!J25,[9]M02!J25,[9]M03!J25,[9]M04!J25,[9]M05!J25,[9]M06!J25,[9]M07!J25,[9]M08!J25,[9]M09!J25,[9]M10!J25,[9]M11!J25,[9]M12!J25)</f>
        <v>1517.5702999999996</v>
      </c>
      <c r="K26" s="69">
        <f>SUM([9]M01!K25,[9]M02!K25,[9]M03!K25,[9]M04!K25,[9]M05!K25,[9]M06!K25,[9]M07!K25,[9]M08!K25,[9]M09!K25,[9]M10!K25,[9]M11!K25,[9]M12!K25)</f>
        <v>123.72964999999999</v>
      </c>
      <c r="L26" s="70">
        <f>SUM(B26:K26)</f>
        <v>13018.067299999999</v>
      </c>
    </row>
    <row r="27" spans="1:14" ht="9.9499999999999993" customHeight="1" x14ac:dyDescent="0.25">
      <c r="A27" s="3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3"/>
      <c r="N27" s="74"/>
    </row>
    <row r="28" spans="1:14" ht="20.25" customHeight="1" x14ac:dyDescent="0.25">
      <c r="A28" s="61" t="s">
        <v>66</v>
      </c>
      <c r="L28" s="62"/>
      <c r="N28" s="74"/>
    </row>
    <row r="29" spans="1:14" ht="15" customHeight="1" x14ac:dyDescent="0.25">
      <c r="A29" s="75" t="s">
        <v>1</v>
      </c>
      <c r="B29" s="76">
        <f>SUM([9]M01!B27*$B$14,[9]M02!B27*$C$14,[9]M03!B27*$D$14,[9]M04!B27*$E$14,[9]M05!B27*$F$14,[9]M06!B27*$G$14,[9]M07!B27*$H$14,[9]M08!B27*$I$14,[9]M09!B27*$J$14,[9]M10!B27*$K$14,[9]M11!B27*$L$14,[9]M12!B27*$M$14)/$N$14</f>
        <v>2.60374938637454</v>
      </c>
      <c r="C29" s="77">
        <f>SUM([9]M01!C27*$B$14,[9]M02!C27*$C$14,[9]M03!C27*$D$14,[9]M04!C27*$E$14,[9]M05!C27*$F$14,[9]M06!C27*$G$14,[9]M07!C27*$H$14,[9]M08!C27*$I$14,[9]M09!C27*$J$14,[9]M10!C27*$K$14,[9]M11!C27*$L$14,[9]M12!C27*$M$14)/$N$14</f>
        <v>2.430503026374061</v>
      </c>
      <c r="D29" s="77">
        <f>SUM([9]M01!D27*$B$14,[9]M02!D27*$C$14,[9]M03!D27*$D$14,[9]M04!D27*$E$14,[9]M05!D27*$F$14,[9]M06!D27*$G$14,[9]M07!D27*$H$14,[9]M08!D27*$I$14,[9]M09!D27*$J$14,[9]M10!D27*$K$14,[9]M11!D27*$L$14,[9]M12!D27*$M$14)/$N$14</f>
        <v>2.7004208094764834</v>
      </c>
      <c r="E29" s="77">
        <f>SUM([9]M01!E27*$B$14,[9]M02!E27*$C$14,[9]M03!E27*$D$14,[9]M04!E27*$E$14,[9]M05!E27*$F$14,[9]M06!E27*$G$14,[9]M07!E27*$H$14,[9]M08!E27*$I$14,[9]M09!E27*$J$14,[9]M10!E27*$K$14,[9]M11!E27*$L$14,[9]M12!E27*$M$14)/$N$14</f>
        <v>2.3325286441070316</v>
      </c>
      <c r="F29" s="77">
        <f>SUM([9]M01!F27*$B$14,[9]M02!F27*$C$14,[9]M03!F27*$D$14,[9]M04!F27*$E$14,[9]M05!F27*$F$14,[9]M06!F27*$G$14,[9]M07!F27*$H$14,[9]M08!F27*$I$14,[9]M09!F27*$J$14,[9]M10!F27*$K$14,[9]M11!F27*$L$14,[9]M12!F27*$M$14)/$N$14</f>
        <v>0.59596382092104228</v>
      </c>
      <c r="G29" s="77">
        <f>SUM([9]M01!G27*$B$14,[9]M02!G27*$C$14,[9]M03!G27*$D$14,[9]M04!G27*$E$14,[9]M05!G27*$F$14,[9]M06!G27*$G$14,[9]M07!G27*$H$14,[9]M08!G27*$I$14,[9]M09!G27*$J$14,[9]M10!G27*$K$14,[9]M11!G27*$L$14,[9]M12!G27*$M$14)/$N$14</f>
        <v>0</v>
      </c>
      <c r="H29" s="77">
        <f>SUM([9]M01!H27*$B$14,[9]M02!H27*$C$14,[9]M03!H27*$D$14,[9]M04!H27*$E$14,[9]M05!H27*$F$14,[9]M06!H27*$G$14,[9]M07!H27*$H$14,[9]M08!H27*$I$14,[9]M09!H27*$J$14,[9]M10!H27*$K$14,[9]M11!H27*$L$14,[9]M12!H27*$M$14)/$N$14</f>
        <v>0.58250275386096551</v>
      </c>
      <c r="I29" s="77">
        <f>SUM([9]M01!I27*$B$14,[9]M02!I27*$C$14,[9]M03!I27*$D$14,[9]M04!I27*$E$14,[9]M05!I27*$F$14,[9]M06!I27*$G$14,[9]M07!I27*$H$14,[9]M08!I27*$I$14,[9]M09!I27*$J$14,[9]M10!I27*$K$14,[9]M11!I27*$L$14,[9]M12!I27*$M$14)/$N$14</f>
        <v>0.32473421636835714</v>
      </c>
      <c r="J29" s="77">
        <f>SUM([9]M01!J27*$B$14,[9]M02!J27*$C$14,[9]M03!J27*$D$14,[9]M04!J27*$E$14,[9]M05!J27*$F$14,[9]M06!J27*$G$14,[9]M07!J27*$H$14,[9]M08!J27*$I$14,[9]M09!J27*$J$14,[9]M10!J27*$K$14,[9]M11!J27*$L$14,[9]M12!J27*$M$14)/$N$14</f>
        <v>7.656987363794486E-2</v>
      </c>
      <c r="K29" s="78">
        <f>SUM([9]M01!K27*$B$14,[9]M02!K27*$C$14,[9]M03!K27*$D$14,[9]M04!K27*$E$14,[9]M05!K27*$F$14,[9]M06!K27*$G$14,[9]M07!K27*$H$14,[9]M08!K27*$I$14,[9]M09!K27*$J$14,[9]M10!K27*$K$14,[9]M11!K27*$L$14,[9]M12!K27*$M$14)/$N$14</f>
        <v>3.1430470373079968</v>
      </c>
      <c r="L29" s="62"/>
      <c r="N29" s="74"/>
    </row>
    <row r="30" spans="1:14" ht="15" customHeight="1" x14ac:dyDescent="0.25">
      <c r="A30" s="79" t="s">
        <v>67</v>
      </c>
      <c r="B30" s="80">
        <f>SUM([9]M01!B28*$B$14,[9]M02!B28*$C$14,[9]M03!B28*$D$14,[9]M04!B28*$E$14,[9]M05!B28*$F$14,[9]M06!B28*$G$14,[9]M07!B28*$H$14,[9]M08!B28*$I$14,[9]M09!B28*$J$14,[9]M10!B28*$K$14,[9]M11!B28*$L$14,[9]M12!B28*$M$14)/$N$14</f>
        <v>1.2357054191252964E-2</v>
      </c>
      <c r="C30" s="81">
        <f>SUM([9]M01!C28*$B$14,[9]M02!C28*$C$14,[9]M03!C28*$D$14,[9]M04!C28*$E$14,[9]M05!C28*$F$14,[9]M06!C28*$G$14,[9]M07!C28*$H$14,[9]M08!C28*$I$14,[9]M09!C28*$J$14,[9]M10!C28*$K$14,[9]M11!C28*$L$14,[9]M12!C28*$M$14)/$N$14</f>
        <v>0</v>
      </c>
      <c r="D30" s="81">
        <f>SUM([9]M01!D28*$B$14,[9]M02!D28*$C$14,[9]M03!D28*$D$14,[9]M04!D28*$E$14,[9]M05!D28*$F$14,[9]M06!D28*$G$14,[9]M07!D28*$H$14,[9]M08!D28*$I$14,[9]M09!D28*$J$14,[9]M10!D28*$K$14,[9]M11!D28*$L$14,[9]M12!D28*$M$14)/$N$14</f>
        <v>0</v>
      </c>
      <c r="E30" s="81">
        <f>SUM([9]M01!E28*$B$14,[9]M02!E28*$C$14,[9]M03!E28*$D$14,[9]M04!E28*$E$14,[9]M05!E28*$F$14,[9]M06!E28*$G$14,[9]M07!E28*$H$14,[9]M08!E28*$I$14,[9]M09!E28*$J$14,[9]M10!E28*$K$14,[9]M11!E28*$L$14,[9]M12!E28*$M$14)/$N$14</f>
        <v>0.23019786629586758</v>
      </c>
      <c r="F30" s="81">
        <f>SUM([9]M01!F28*$B$14,[9]M02!F28*$C$14,[9]M03!F28*$D$14,[9]M04!F28*$E$14,[9]M05!F28*$F$14,[9]M06!F28*$G$14,[9]M07!F28*$H$14,[9]M08!F28*$I$14,[9]M09!F28*$J$14,[9]M10!F28*$K$14,[9]M11!F28*$L$14,[9]M12!F28*$M$14)/$N$14</f>
        <v>0.74179648952283528</v>
      </c>
      <c r="G30" s="81">
        <f>SUM([9]M01!G28*$B$14,[9]M02!G28*$C$14,[9]M03!G28*$D$14,[9]M04!G28*$E$14,[9]M05!G28*$F$14,[9]M06!G28*$G$14,[9]M07!G28*$H$14,[9]M08!G28*$I$14,[9]M09!G28*$J$14,[9]M10!G28*$K$14,[9]M11!G28*$L$14,[9]M12!G28*$M$14)/$N$14</f>
        <v>0.8740321929212328</v>
      </c>
      <c r="H30" s="81">
        <f>SUM([9]M01!H28*$B$14,[9]M02!H28*$C$14,[9]M03!H28*$D$14,[9]M04!H28*$E$14,[9]M05!H28*$F$14,[9]M06!H28*$G$14,[9]M07!H28*$H$14,[9]M08!H28*$I$14,[9]M09!H28*$J$14,[9]M10!H28*$K$14,[9]M11!H28*$L$14,[9]M12!H28*$M$14)/$N$14</f>
        <v>0.74322879883573323</v>
      </c>
      <c r="I30" s="81">
        <f>SUM([9]M01!I28*$B$14,[9]M02!I28*$C$14,[9]M03!I28*$D$14,[9]M04!I28*$E$14,[9]M05!I28*$F$14,[9]M06!I28*$G$14,[9]M07!I28*$H$14,[9]M08!I28*$I$14,[9]M09!I28*$J$14,[9]M10!I28*$K$14,[9]M11!I28*$L$14,[9]M12!I28*$M$14)/$N$14</f>
        <v>0</v>
      </c>
      <c r="J30" s="81">
        <f>SUM([9]M01!J28*$B$14,[9]M02!J28*$C$14,[9]M03!J28*$D$14,[9]M04!J28*$E$14,[9]M05!J28*$F$14,[9]M06!J28*$G$14,[9]M07!J28*$H$14,[9]M08!J28*$I$14,[9]M09!J28*$J$14,[9]M10!J28*$K$14,[9]M11!J28*$L$14,[9]M12!J28*$M$14)/$N$14</f>
        <v>0.83034151759888575</v>
      </c>
      <c r="K30" s="82">
        <f>SUM([9]M01!K28*$B$14,[9]M02!K28*$C$14,[9]M03!K28*$D$14,[9]M04!K28*$E$14,[9]M05!K28*$F$14,[9]M06!K28*$G$14,[9]M07!K28*$H$14,[9]M08!K28*$I$14,[9]M09!K28*$J$14,[9]M10!K28*$K$14,[9]M11!K28*$L$14,[9]M12!K28*$M$14)/$N$14</f>
        <v>5.0188246631734705E-2</v>
      </c>
      <c r="L30" s="62"/>
      <c r="N30" s="74"/>
    </row>
    <row r="31" spans="1:14" ht="20.25" customHeight="1" x14ac:dyDescent="0.25">
      <c r="A31" s="61" t="s">
        <v>68</v>
      </c>
      <c r="L31" s="62"/>
      <c r="N31" s="74"/>
    </row>
    <row r="32" spans="1:14" ht="15" customHeight="1" x14ac:dyDescent="0.25">
      <c r="A32" s="83" t="s">
        <v>69</v>
      </c>
      <c r="B32" s="84">
        <f>SUM([9]M01!B30,[9]M02!B30,[9]M03!B30,[9]M04!B30,[9]M05!B30,[9]M06!B30,[9]M07!B30,[9]M08!B30,[9]M09!B30,[9]M10!B30,[9]M11!B30,[9]M12!B30)</f>
        <v>3.1006235496068446</v>
      </c>
      <c r="L32" s="62"/>
      <c r="N32" s="74"/>
    </row>
    <row r="33" spans="1:14" ht="15" customHeight="1" x14ac:dyDescent="0.25">
      <c r="A33" s="85" t="s">
        <v>70</v>
      </c>
      <c r="B33" s="86">
        <f>SUM([9]M01!B31,[9]M02!B31,[9]M03!B31,[9]M04!B31,[9]M05!B31,[9]M06!B31,[9]M07!B31,[9]M08!B31,[9]M09!B31,[9]M10!B31,[9]M11!B31,[9]M12!B31)</f>
        <v>3.1400585002739909</v>
      </c>
      <c r="L33" s="62"/>
      <c r="N33" s="74"/>
    </row>
    <row r="34" spans="1:14" ht="20.25" hidden="1" customHeight="1" x14ac:dyDescent="0.25">
      <c r="A34" s="61" t="s">
        <v>71</v>
      </c>
      <c r="L34" s="62"/>
      <c r="N34" s="74"/>
    </row>
    <row r="35" spans="1:14" ht="15" hidden="1" customHeight="1" x14ac:dyDescent="0.25">
      <c r="A35" s="83" t="s">
        <v>69</v>
      </c>
      <c r="B35" s="84" t="e">
        <f>SUM([9]M01!#REF!,[9]M02!#REF!,[9]M03!#REF!,[9]M04!#REF!,[9]M05!#REF!,[9]M06!#REF!,[9]M07!#REF!,[9]M08!#REF!,[9]M09!#REF!,[9]M10!#REF!,[9]M11!#REF!,[9]M12!#REF!)</f>
        <v>#REF!</v>
      </c>
      <c r="L35" s="62"/>
      <c r="N35" s="74"/>
    </row>
    <row r="36" spans="1:14" ht="15" hidden="1" customHeight="1" x14ac:dyDescent="0.25">
      <c r="A36" s="85" t="s">
        <v>70</v>
      </c>
      <c r="B36" s="86" t="e">
        <f>SUM([9]M01!#REF!,[9]M02!#REF!,[9]M03!#REF!,[9]M04!#REF!,[9]M05!#REF!,[9]M06!#REF!,[9]M07!#REF!,[9]M08!#REF!,[9]M09!#REF!,[9]M10!#REF!,[9]M11!#REF!,[9]M12!#REF!)</f>
        <v>#REF!</v>
      </c>
      <c r="L36" s="62"/>
      <c r="N36" s="74"/>
    </row>
    <row r="37" spans="1:14" ht="20.25" customHeight="1" x14ac:dyDescent="0.25">
      <c r="A37" s="61" t="s">
        <v>72</v>
      </c>
      <c r="L37" s="62"/>
      <c r="N37" s="74"/>
    </row>
    <row r="38" spans="1:14" ht="15" customHeight="1" x14ac:dyDescent="0.25">
      <c r="A38" s="87" t="s">
        <v>67</v>
      </c>
      <c r="B38" s="88">
        <f>SUM([9]M01!B33*$B$14,[9]M02!B33*$C$14,[9]M03!B33*$D$14,[9]M04!B33*$E$14,[9]M05!B33*$F$14,[9]M06!B33*$G$14,[9]M07!B33*$H$14,[9]M08!B33*$I$14,[9]M09!B33*$J$14,[9]M10!B33*$K$14,[9]M11!B33*$L$14,[9]M12!B33*$M$14)/$N$14</f>
        <v>0</v>
      </c>
      <c r="C38" s="89">
        <f>SUM([9]M01!C33*$B$14,[9]M02!C33*$C$14,[9]M03!C33*$D$14,[9]M04!C33*$E$14,[9]M05!C33*$F$14,[9]M06!C33*$G$14,[9]M07!C33*$H$14,[9]M08!C33*$I$14,[9]M09!C33*$J$14,[9]M10!C33*$K$14,[9]M11!C33*$L$14,[9]M12!C33*$M$14)/$N$14</f>
        <v>0</v>
      </c>
      <c r="D38" s="89">
        <f>SUM([9]M01!D33*$B$14,[9]M02!D33*$C$14,[9]M03!D33*$D$14,[9]M04!D33*$E$14,[9]M05!D33*$F$14,[9]M06!D33*$G$14,[9]M07!D33*$H$14,[9]M08!D33*$I$14,[9]M09!D33*$J$14,[9]M10!D33*$K$14,[9]M11!D33*$L$14,[9]M12!D33*$M$14)/$N$14</f>
        <v>0</v>
      </c>
      <c r="E38" s="89">
        <f>SUM([9]M01!E33*$B$14,[9]M02!E33*$C$14,[9]M03!E33*$D$14,[9]M04!E33*$E$14,[9]M05!E33*$F$14,[9]M06!E33*$G$14,[9]M07!E33*$H$14,[9]M08!E33*$I$14,[9]M09!E33*$J$14,[9]M10!E33*$K$14,[9]M11!E33*$L$14,[9]M12!E33*$M$14)/$N$14</f>
        <v>0</v>
      </c>
      <c r="F38" s="89">
        <f>SUM([9]M01!F33*$B$14,[9]M02!F33*$C$14,[9]M03!F33*$D$14,[9]M04!F33*$E$14,[9]M05!F33*$F$14,[9]M06!F33*$G$14,[9]M07!F33*$H$14,[9]M08!F33*$I$14,[9]M09!F33*$J$14,[9]M10!F33*$K$14,[9]M11!F33*$L$14,[9]M12!F33*$M$14)/$N$14</f>
        <v>1.522507666146832</v>
      </c>
      <c r="G38" s="89">
        <f>SUM([9]M01!G33*$B$14,[9]M02!G33*$C$14,[9]M03!G33*$D$14,[9]M04!G33*$E$14,[9]M05!G33*$F$14,[9]M06!G33*$G$14,[9]M07!G33*$H$14,[9]M08!G33*$I$14,[9]M09!G33*$J$14,[9]M10!G33*$K$14,[9]M11!G33*$L$14,[9]M12!G33*$M$14)/$N$14</f>
        <v>2.7889287131998826</v>
      </c>
      <c r="H38" s="89">
        <f>SUM([9]M01!H33*$B$14,[9]M02!H33*$C$14,[9]M03!H33*$D$14,[9]M04!H33*$E$14,[9]M05!H33*$F$14,[9]M06!H33*$G$14,[9]M07!H33*$H$14,[9]M08!H33*$I$14,[9]M09!H33*$J$14,[9]M10!H33*$K$14,[9]M11!H33*$L$14,[9]M12!H33*$M$14)/$N$14</f>
        <v>2.0156421010310992</v>
      </c>
      <c r="I38" s="89">
        <f>SUM([9]M01!I33*$B$14,[9]M02!I33*$C$14,[9]M03!I33*$D$14,[9]M04!I33*$E$14,[9]M05!I33*$F$14,[9]M06!I33*$G$14,[9]M07!I33*$H$14,[9]M08!I33*$I$14,[9]M09!I33*$J$14,[9]M10!I33*$K$14,[9]M11!I33*$L$14,[9]M12!I33*$M$14)/$N$14</f>
        <v>0</v>
      </c>
      <c r="J38" s="89">
        <f>SUM([9]M01!J33*$B$14,[9]M02!J33*$C$14,[9]M03!J33*$D$14,[9]M04!J33*$E$14,[9]M05!J33*$F$14,[9]M06!J33*$G$14,[9]M07!J33*$H$14,[9]M08!J33*$I$14,[9]M09!J33*$J$14,[9]M10!J33*$K$14,[9]M11!J33*$L$14,[9]M12!J33*$M$14)/$N$14</f>
        <v>1.2212046415638538</v>
      </c>
      <c r="K38" s="90">
        <f>SUM([9]M01!K33*$B$14,[9]M02!K33*$C$14,[9]M03!K33*$D$14,[9]M04!K33*$E$14,[9]M05!K33*$F$14,[9]M06!K33*$G$14,[9]M07!K33*$H$14,[9]M08!K33*$I$14,[9]M09!K33*$J$14,[9]M10!K33*$K$14,[9]M11!K33*$L$14,[9]M12!K33*$M$14)/$N$14</f>
        <v>0</v>
      </c>
      <c r="L38" s="62"/>
      <c r="N38" s="74"/>
    </row>
    <row r="39" spans="1:14" ht="20.25" customHeight="1" x14ac:dyDescent="0.25">
      <c r="A39" s="61" t="s">
        <v>73</v>
      </c>
      <c r="L39" s="62"/>
      <c r="N39" s="74"/>
    </row>
    <row r="40" spans="1:14" ht="15" customHeight="1" x14ac:dyDescent="0.25">
      <c r="A40" s="85" t="s">
        <v>70</v>
      </c>
      <c r="B40" s="86">
        <f>SUM([9]M01!I34,[9]M02!I34,[9]M03!I34,[9]M04!I34,[9]M05!I34,[9]M06!I34,[9]M07!I34,[9]M08!I34,[9]M09!I34,[9]M10!I34,[9]M11!I34,[9]M12!I34)</f>
        <v>17.24620185051759</v>
      </c>
      <c r="L40" s="62"/>
      <c r="N40" s="74"/>
    </row>
    <row r="41" spans="1:14" ht="9.9499999999999993" customHeight="1" x14ac:dyDescent="0.25">
      <c r="L41" s="62"/>
      <c r="N41" s="74"/>
    </row>
    <row r="42" spans="1:14" ht="9.9499999999999993" customHeight="1" thickBot="1" x14ac:dyDescent="0.3">
      <c r="L42" s="91"/>
      <c r="N42" s="74"/>
    </row>
    <row r="43" spans="1:14" ht="20.25" customHeight="1" thickTop="1" x14ac:dyDescent="0.25">
      <c r="A43" s="92" t="s">
        <v>74</v>
      </c>
      <c r="B43" s="93"/>
      <c r="C43" s="93"/>
      <c r="D43" s="93"/>
      <c r="E43" s="93"/>
      <c r="F43" s="93"/>
      <c r="G43" s="93"/>
      <c r="H43" s="93"/>
      <c r="I43" s="93"/>
      <c r="J43" s="93"/>
      <c r="K43" s="94"/>
      <c r="L43" s="95"/>
      <c r="N43" s="74"/>
    </row>
    <row r="44" spans="1:14" ht="15" customHeight="1" x14ac:dyDescent="0.25">
      <c r="A44" s="96" t="s">
        <v>1</v>
      </c>
      <c r="B44" s="97">
        <f>IFERROR(B54/B25,0)</f>
        <v>2.4736747608088057</v>
      </c>
      <c r="C44" s="98">
        <f t="shared" ref="C44:K44" si="0">IFERROR(C54/C25,0)</f>
        <v>2.1334335035503469</v>
      </c>
      <c r="D44" s="98">
        <f t="shared" si="0"/>
        <v>2.5366337221456265</v>
      </c>
      <c r="E44" s="98">
        <f t="shared" si="0"/>
        <v>2.1187555964743394</v>
      </c>
      <c r="F44" s="98">
        <f t="shared" si="0"/>
        <v>0.63880047532110518</v>
      </c>
      <c r="G44" s="98">
        <f t="shared" si="0"/>
        <v>0</v>
      </c>
      <c r="H44" s="98">
        <f t="shared" si="0"/>
        <v>0.56569925801743437</v>
      </c>
      <c r="I44" s="98">
        <f t="shared" si="0"/>
        <v>0.36263095072277307</v>
      </c>
      <c r="J44" s="98">
        <f t="shared" si="0"/>
        <v>0.18123872611779143</v>
      </c>
      <c r="K44" s="99">
        <f t="shared" si="0"/>
        <v>3.0230857581267965</v>
      </c>
      <c r="L44" s="95"/>
      <c r="N44" s="74"/>
    </row>
    <row r="45" spans="1:14" ht="15" customHeight="1" x14ac:dyDescent="0.25">
      <c r="A45" s="100" t="s">
        <v>67</v>
      </c>
      <c r="B45" s="101">
        <f t="shared" ref="B45:K45" si="1">IFERROR(B55/B26,0)</f>
        <v>1.226760053291134E-2</v>
      </c>
      <c r="C45" s="101">
        <f t="shared" si="1"/>
        <v>0</v>
      </c>
      <c r="D45" s="101">
        <f t="shared" si="1"/>
        <v>0</v>
      </c>
      <c r="E45" s="101">
        <f t="shared" si="1"/>
        <v>0.2324431201291767</v>
      </c>
      <c r="F45" s="101">
        <f t="shared" si="1"/>
        <v>0.72886956651632806</v>
      </c>
      <c r="G45" s="101">
        <f t="shared" si="1"/>
        <v>0.85759353796601745</v>
      </c>
      <c r="H45" s="101">
        <f t="shared" si="1"/>
        <v>0.71656691750957935</v>
      </c>
      <c r="I45" s="101">
        <f t="shared" si="1"/>
        <v>0</v>
      </c>
      <c r="J45" s="101">
        <f t="shared" si="1"/>
        <v>0.78822802098899247</v>
      </c>
      <c r="K45" s="102">
        <f t="shared" si="1"/>
        <v>5.0961008466940634E-2</v>
      </c>
      <c r="L45" s="95"/>
      <c r="N45" s="74"/>
    </row>
    <row r="46" spans="1:14" ht="20.25" customHeight="1" x14ac:dyDescent="0.2">
      <c r="A46" s="103" t="s">
        <v>75</v>
      </c>
      <c r="B46" s="104"/>
      <c r="C46" s="104"/>
      <c r="D46" s="104"/>
      <c r="E46" s="104"/>
      <c r="F46" s="104"/>
      <c r="G46" s="104"/>
      <c r="H46" s="104"/>
      <c r="I46" s="105"/>
      <c r="J46" s="105"/>
      <c r="K46" s="106"/>
      <c r="L46" s="95"/>
      <c r="N46" s="107"/>
    </row>
    <row r="47" spans="1:14" ht="15" customHeight="1" x14ac:dyDescent="0.25">
      <c r="A47" s="108" t="s">
        <v>69</v>
      </c>
      <c r="B47" s="109">
        <f>B32</f>
        <v>3.1006235496068446</v>
      </c>
      <c r="C47" s="110"/>
      <c r="D47" s="110"/>
      <c r="E47" s="105"/>
      <c r="F47" s="105"/>
      <c r="G47" s="105"/>
      <c r="H47" s="104"/>
      <c r="I47" s="105"/>
      <c r="J47" s="105"/>
      <c r="K47" s="106"/>
      <c r="L47" s="95"/>
      <c r="N47" s="111"/>
    </row>
    <row r="48" spans="1:14" ht="15" customHeight="1" x14ac:dyDescent="0.25">
      <c r="A48" s="112" t="s">
        <v>70</v>
      </c>
      <c r="B48" s="113">
        <f>B33+B40</f>
        <v>20.386260350791581</v>
      </c>
      <c r="C48" s="110"/>
      <c r="D48" s="110"/>
      <c r="E48" s="105"/>
      <c r="F48" s="105"/>
      <c r="G48" s="105"/>
      <c r="H48" s="104"/>
      <c r="I48" s="105"/>
      <c r="J48" s="105"/>
      <c r="K48" s="106"/>
      <c r="L48" s="95"/>
      <c r="N48" s="111"/>
    </row>
    <row r="49" spans="1:14" ht="9.9499999999999993" customHeight="1" thickBot="1" x14ac:dyDescent="0.3">
      <c r="A49" s="114"/>
      <c r="B49" s="115"/>
      <c r="C49" s="116"/>
      <c r="D49" s="116"/>
      <c r="E49" s="116"/>
      <c r="F49" s="116"/>
      <c r="G49" s="116"/>
      <c r="H49" s="116"/>
      <c r="I49" s="116"/>
      <c r="J49" s="116"/>
      <c r="K49" s="117"/>
      <c r="L49" s="95"/>
      <c r="N49" s="74"/>
    </row>
    <row r="50" spans="1:14" ht="9.9499999999999993" customHeight="1" thickTop="1" x14ac:dyDescent="0.25">
      <c r="B50" s="118"/>
      <c r="L50" s="91"/>
      <c r="N50" s="74"/>
    </row>
    <row r="51" spans="1:14" ht="20.25" customHeight="1" x14ac:dyDescent="0.25">
      <c r="A51" s="119" t="s">
        <v>76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1">
        <f>ROUND(SUM(L54:L55,L57:L58),3)</f>
        <v>51220.152000000002</v>
      </c>
      <c r="M51" s="121">
        <f>ROUND(B3,3)</f>
        <v>51220.152000000002</v>
      </c>
      <c r="N51" s="74"/>
    </row>
    <row r="52" spans="1:14" ht="20.25" customHeight="1" x14ac:dyDescent="0.25">
      <c r="A52" s="122" t="s">
        <v>77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3"/>
      <c r="M52" s="124">
        <f>M53+M56</f>
        <v>0.99999999552178509</v>
      </c>
      <c r="N52" s="74"/>
    </row>
    <row r="53" spans="1:14" ht="20.25" customHeight="1" x14ac:dyDescent="0.25">
      <c r="A53" s="125" t="s">
        <v>10</v>
      </c>
      <c r="B53" s="126">
        <v>1</v>
      </c>
      <c r="C53" s="127">
        <v>2</v>
      </c>
      <c r="D53" s="127">
        <v>3</v>
      </c>
      <c r="E53" s="127">
        <v>4</v>
      </c>
      <c r="F53" s="127">
        <v>5</v>
      </c>
      <c r="G53" s="127">
        <v>6</v>
      </c>
      <c r="H53" s="127">
        <v>7</v>
      </c>
      <c r="I53" s="127">
        <v>8</v>
      </c>
      <c r="J53" s="127">
        <v>9</v>
      </c>
      <c r="K53" s="128">
        <v>10</v>
      </c>
      <c r="L53" s="129">
        <f>L54+L55</f>
        <v>31210.025213891204</v>
      </c>
      <c r="M53" s="124">
        <f>L53/$M$51</f>
        <v>0.60933097609494014</v>
      </c>
      <c r="N53" s="130"/>
    </row>
    <row r="54" spans="1:14" ht="15" customHeight="1" x14ac:dyDescent="0.25">
      <c r="A54" s="131" t="s">
        <v>1</v>
      </c>
      <c r="B54" s="132">
        <f>SUM([9]M01!B38,[9]M02!B38,[9]M03!B38,[9]M04!B38,[9]M05!B38,[9]M06!B38,[9]M07!B38,[9]M08!B38,[9]M09!B38,[9]M10!B38,[9]M11!B38,[9]M12!B38)</f>
        <v>2430.8496375635173</v>
      </c>
      <c r="C54" s="133">
        <f>SUM([9]M01!C38,[9]M02!C38,[9]M03!C38,[9]M04!C38,[9]M05!C38,[9]M06!C38,[9]M07!C38,[9]M08!C38,[9]M09!C38,[9]M10!C38,[9]M11!C38,[9]M12!C38)</f>
        <v>3612.4243326590049</v>
      </c>
      <c r="D54" s="133">
        <f>SUM([9]M01!D38,[9]M02!D38,[9]M03!D38,[9]M04!D38,[9]M05!D38,[9]M06!D38,[9]M07!D38,[9]M08!D38,[9]M09!D38,[9]M10!D38,[9]M11!D38,[9]M12!D38)</f>
        <v>2479.9511196440494</v>
      </c>
      <c r="E54" s="133">
        <f>SUM([9]M01!E38,[9]M02!E38,[9]M03!E38,[9]M04!E38,[9]M05!E38,[9]M06!E38,[9]M07!E38,[9]M08!E38,[9]M09!E38,[9]M10!E38,[9]M11!E38,[9]M12!E38)</f>
        <v>6226.2955411173734</v>
      </c>
      <c r="F54" s="133">
        <f>SUM([9]M01!F38,[9]M02!F38,[9]M03!F38,[9]M04!F38,[9]M05!F38,[9]M06!F38,[9]M07!F38,[9]M08!F38,[9]M09!F38,[9]M10!F38,[9]M11!F38,[9]M12!F38)</f>
        <v>1061.4701879628044</v>
      </c>
      <c r="G54" s="133">
        <f>SUM([9]M01!G38,[9]M02!G38,[9]M03!G38,[9]M04!G38,[9]M05!G38,[9]M06!G38,[9]M07!G38,[9]M08!G38,[9]M09!G38,[9]M10!G38,[9]M11!G38,[9]M12!G38)</f>
        <v>0</v>
      </c>
      <c r="H54" s="133">
        <f>SUM([9]M01!H38,[9]M02!H38,[9]M03!H38,[9]M04!H38,[9]M05!H38,[9]M06!H38,[9]M07!H38,[9]M08!H38,[9]M09!H38,[9]M10!H38,[9]M11!H38,[9]M12!H38)</f>
        <v>128.8485280196698</v>
      </c>
      <c r="I54" s="133">
        <f>SUM([9]M01!I38,[9]M02!I38,[9]M03!I38,[9]M04!I38,[9]M05!I38,[9]M06!I38,[9]M07!I38,[9]M08!I38,[9]M09!I38,[9]M10!I38,[9]M11!I38,[9]M12!I38)</f>
        <v>534.50251889222409</v>
      </c>
      <c r="J54" s="133">
        <f>SUM([9]M01!J38,[9]M02!J38,[9]M03!J38,[9]M04!J38,[9]M05!J38,[9]M06!J38,[9]M07!J38,[9]M08!J38,[9]M09!J38,[9]M10!J38,[9]M11!J38,[9]M12!J38)</f>
        <v>247.91737777403009</v>
      </c>
      <c r="K54" s="134">
        <f>SUM([9]M01!K38,[9]M02!K38,[9]M03!K38,[9]M04!K38,[9]M05!K38,[9]M06!K38,[9]M07!K38,[9]M08!K38,[9]M09!K38,[9]M10!K38,[9]M11!K38,[9]M12!K38)</f>
        <v>5124.7584060911713</v>
      </c>
      <c r="L54" s="135">
        <f>SUM(B54:K54)</f>
        <v>21847.017649723843</v>
      </c>
      <c r="M54" s="136">
        <f>L54/(L55+L54)</f>
        <v>0.7</v>
      </c>
      <c r="N54" s="137"/>
    </row>
    <row r="55" spans="1:14" ht="15" customHeight="1" x14ac:dyDescent="0.25">
      <c r="A55" s="138" t="s">
        <v>67</v>
      </c>
      <c r="B55" s="139">
        <f>SUM([9]M01!B39,[9]M02!B39,[9]M03!B39,[9]M04!B39,[9]M05!B39,[9]M06!B39,[9]M07!B39,[9]M08!B39,[9]M09!B39,[9]M10!B39,[9]M11!B39,[9]M12!B39)</f>
        <v>1.0447567050248081</v>
      </c>
      <c r="C55" s="140">
        <f>SUM([9]M01!C39,[9]M02!C39,[9]M03!C39,[9]M04!C39,[9]M05!C39,[9]M06!C39,[9]M07!C39,[9]M08!C39,[9]M09!C39,[9]M10!C39,[9]M11!C39,[9]M12!C39)</f>
        <v>0</v>
      </c>
      <c r="D55" s="140">
        <f>SUM([9]M01!D39,[9]M02!D39,[9]M03!D39,[9]M04!D39,[9]M05!D39,[9]M06!D39,[9]M07!D39,[9]M08!D39,[9]M09!D39,[9]M10!D39,[9]M11!D39,[9]M12!D39)</f>
        <v>0</v>
      </c>
      <c r="E55" s="140">
        <f>SUM([9]M01!E39,[9]M02!E39,[9]M03!E39,[9]M04!E39,[9]M05!E39,[9]M06!E39,[9]M07!E39,[9]M08!E39,[9]M09!E39,[9]M10!E39,[9]M11!E39,[9]M12!E39)</f>
        <v>98.841799594685824</v>
      </c>
      <c r="F55" s="140">
        <f>SUM([9]M01!F39,[9]M02!F39,[9]M03!F39,[9]M04!F39,[9]M05!F39,[9]M06!F39,[9]M07!F39,[9]M08!F39,[9]M09!F39,[9]M10!F39,[9]M11!F39,[9]M12!F39)</f>
        <v>2419.1272750242306</v>
      </c>
      <c r="G55" s="140">
        <f>SUM([9]M01!G39,[9]M02!G39,[9]M03!G39,[9]M04!G39,[9]M05!G39,[9]M06!G39,[9]M07!G39,[9]M08!G39,[9]M09!G39,[9]M10!G39,[9]M11!G39,[9]M12!G39)</f>
        <v>1424.6616138639786</v>
      </c>
      <c r="H55" s="140">
        <f>SUM([9]M01!H39,[9]M02!H39,[9]M03!H39,[9]M04!H39,[9]M05!H39,[9]M06!H39,[9]M07!H39,[9]M08!H39,[9]M09!H39,[9]M10!H39,[9]M11!H39,[9]M12!H39)</f>
        <v>4216.8352969575108</v>
      </c>
      <c r="I55" s="140">
        <f>SUM([9]M01!I39,[9]M02!I39,[9]M03!I39,[9]M04!I39,[9]M05!I39,[9]M06!I39,[9]M07!I39,[9]M08!I39,[9]M09!I39,[9]M10!I39,[9]M11!I39,[9]M12!I39)</f>
        <v>0</v>
      </c>
      <c r="J55" s="140">
        <f>SUM([9]M01!J39,[9]M02!J39,[9]M03!J39,[9]M04!J39,[9]M05!J39,[9]M06!J39,[9]M07!J39,[9]M08!J39,[9]M09!J39,[9]M10!J39,[9]M11!J39,[9]M12!J39)</f>
        <v>1196.1914342806713</v>
      </c>
      <c r="K55" s="141">
        <f>SUM([9]M01!K39,[9]M02!K39,[9]M03!K39,[9]M04!K39,[9]M05!K39,[9]M06!K39,[9]M07!K39,[9]M08!K39,[9]M09!K39,[9]M10!K39,[9]M11!K39,[9]M12!K39)</f>
        <v>6.3053877412616011</v>
      </c>
      <c r="L55" s="142">
        <f>SUM(B55:K55)</f>
        <v>9363.0075641673629</v>
      </c>
      <c r="M55" s="143">
        <f>L55/(L54+L55)</f>
        <v>0.30000000000000004</v>
      </c>
      <c r="N55" s="15"/>
    </row>
    <row r="56" spans="1:14" ht="20.25" customHeight="1" x14ac:dyDescent="0.25">
      <c r="A56" s="122" t="s">
        <v>78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9">
        <f>L57+L58</f>
        <v>20010.126556733954</v>
      </c>
      <c r="M56" s="124">
        <f>L56/$M$51</f>
        <v>0.39066901942684501</v>
      </c>
      <c r="N56" s="130"/>
    </row>
    <row r="57" spans="1:14" ht="15" customHeight="1" x14ac:dyDescent="0.25">
      <c r="A57" s="131" t="s">
        <v>1</v>
      </c>
      <c r="B57" s="132">
        <f>SUM([9]M01!B41,[9]M02!B41,[9]M03!B41,[9]M04!B41,[9]M05!B41,[9]M06!B41,[9]M07!B41,[9]M08!B41,[9]M09!B41,[9]M10!B41,[9]M11!B41,[9]M12!B41)</f>
        <v>863.52365856550614</v>
      </c>
      <c r="C57" s="133">
        <f>SUM([9]M01!C41,[9]M02!C41,[9]M03!C41,[9]M04!C41,[9]M05!C41,[9]M06!C41,[9]M07!C41,[9]M08!C41,[9]M09!C41,[9]M10!C41,[9]M11!C41,[9]M12!C41)</f>
        <v>1667.5153449785607</v>
      </c>
      <c r="D57" s="133">
        <f>SUM([9]M01!D41,[9]M02!D41,[9]M03!D41,[9]M04!D41,[9]M05!D41,[9]M06!D41,[9]M07!D41,[9]M08!D41,[9]M09!D41,[9]M10!D41,[9]M11!D41,[9]M12!D41)</f>
        <v>481.43381854745473</v>
      </c>
      <c r="E57" s="133">
        <f>SUM([9]M01!E41,[9]M02!E41,[9]M03!E41,[9]M04!E41,[9]M05!E41,[9]M06!E41,[9]M07!E41,[9]M08!E41,[9]M09!E41,[9]M10!E41,[9]M11!E41,[9]M12!E41)</f>
        <v>1096.7122538607882</v>
      </c>
      <c r="F57" s="133">
        <f>SUM([9]M01!F41,[9]M02!F41,[9]M03!F41,[9]M04!F41,[9]M05!F41,[9]M06!F41,[9]M07!F41,[9]M08!F41,[9]M09!F41,[9]M10!F41,[9]M11!F41,[9]M12!F41)</f>
        <v>228.0508620735834</v>
      </c>
      <c r="G57" s="133">
        <f>SUM([9]M01!G41,[9]M02!G41,[9]M03!G41,[9]M04!G41,[9]M05!G41,[9]M06!G41,[9]M07!G41,[9]M08!G41,[9]M09!G41,[9]M10!G41,[9]M11!G41,[9]M12!G41)</f>
        <v>455.79166179220613</v>
      </c>
      <c r="H57" s="133">
        <f>SUM([9]M01!H41,[9]M02!H41,[9]M03!H41,[9]M04!H41,[9]M05!H41,[9]M06!H41,[9]M07!H41,[9]M08!H41,[9]M09!H41,[9]M10!H41,[9]M11!H41,[9]M12!H41)</f>
        <v>607.66020325194927</v>
      </c>
      <c r="I57" s="133">
        <f>SUM([9]M01!I41,[9]M02!I41,[9]M03!I41,[9]M04!I41,[9]M05!I41,[9]M06!I41,[9]M07!I41,[9]M08!I41,[9]M09!I41,[9]M10!I41,[9]M11!I41,[9]M12!I41)</f>
        <v>806.16212289777957</v>
      </c>
      <c r="J57" s="133">
        <f>SUM([9]M01!J41,[9]M02!J41,[9]M03!J41,[9]M04!J41,[9]M05!J41,[9]M06!J41,[9]M07!J41,[9]M08!J41,[9]M09!J41,[9]M10!J41,[9]M11!J41,[9]M12!J41)</f>
        <v>7018.3544232415807</v>
      </c>
      <c r="K57" s="134">
        <f>SUM([9]M01!K41,[9]M02!K41,[9]M03!K41,[9]M04!K41,[9]M05!K41,[9]M06!K41,[9]M07!K41,[9]M08!K41,[9]M09!K41,[9]M10!K41,[9]M11!K41,[9]M12!K41)</f>
        <v>781.88424050435788</v>
      </c>
      <c r="L57" s="135">
        <f>SUM(B57:K57)</f>
        <v>14007.088589713767</v>
      </c>
      <c r="M57" s="136">
        <f>L57/(L58+L57)</f>
        <v>0.7</v>
      </c>
      <c r="N57" s="137"/>
    </row>
    <row r="58" spans="1:14" ht="15" customHeight="1" x14ac:dyDescent="0.25">
      <c r="A58" s="138" t="s">
        <v>67</v>
      </c>
      <c r="B58" s="139">
        <f>SUM([9]M01!B42,[9]M02!B42,[9]M03!B42,[9]M04!B42,[9]M05!B42,[9]M06!B42,[9]M07!B42,[9]M08!B42,[9]M09!B42,[9]M10!B42,[9]M11!B42,[9]M12!B42)</f>
        <v>126.88976399607191</v>
      </c>
      <c r="C58" s="140">
        <f>SUM([9]M01!C42,[9]M02!C42,[9]M03!C42,[9]M04!C42,[9]M05!C42,[9]M06!C42,[9]M07!C42,[9]M08!C42,[9]M09!C42,[9]M10!C42,[9]M11!C42,[9]M12!C42)</f>
        <v>0</v>
      </c>
      <c r="D58" s="140">
        <f>SUM([9]M01!D42,[9]M02!D42,[9]M03!D42,[9]M04!D42,[9]M05!D42,[9]M06!D42,[9]M07!D42,[9]M08!D42,[9]M09!D42,[9]M10!D42,[9]M11!D42,[9]M12!D42)</f>
        <v>0.3454064350301389</v>
      </c>
      <c r="E58" s="140">
        <f>SUM([9]M01!E42,[9]M02!E42,[9]M03!E42,[9]M04!E42,[9]M05!E42,[9]M06!E42,[9]M07!E42,[9]M08!E42,[9]M09!E42,[9]M10!E42,[9]M11!E42,[9]M12!E42)</f>
        <v>359.63090003638001</v>
      </c>
      <c r="F58" s="140">
        <f>SUM([9]M01!F42,[9]M02!F42,[9]M03!F42,[9]M04!F42,[9]M05!F42,[9]M06!F42,[9]M07!F42,[9]M08!F42,[9]M09!F42,[9]M10!F42,[9]M11!F42,[9]M12!F42)</f>
        <v>754.7125433586981</v>
      </c>
      <c r="G58" s="140">
        <f>SUM([9]M01!G42,[9]M02!G42,[9]M03!G42,[9]M04!G42,[9]M05!G42,[9]M06!G42,[9]M07!G42,[9]M08!G42,[9]M09!G42,[9]M10!G42,[9]M11!G42,[9]M12!G42)</f>
        <v>537.64709431872723</v>
      </c>
      <c r="H58" s="140">
        <f>SUM([9]M01!H42,[9]M02!H42,[9]M03!H42,[9]M04!H42,[9]M05!H42,[9]M06!H42,[9]M07!H42,[9]M08!H42,[9]M09!H42,[9]M10!H42,[9]M11!H42,[9]M12!H42)</f>
        <v>3484.5467055019603</v>
      </c>
      <c r="I58" s="140">
        <f>SUM([9]M01!I42,[9]M02!I42,[9]M03!I42,[9]M04!I42,[9]M05!I42,[9]M06!I42,[9]M07!I42,[9]M08!I42,[9]M09!I42,[9]M10!I42,[9]M11!I42,[9]M12!I42)</f>
        <v>0</v>
      </c>
      <c r="J58" s="140">
        <f>SUM([9]M01!J42,[9]M02!J42,[9]M03!J42,[9]M04!J42,[9]M05!J42,[9]M06!J42,[9]M07!J42,[9]M08!J42,[9]M09!J42,[9]M10!J42,[9]M11!J42,[9]M12!J42)</f>
        <v>447.80532337788821</v>
      </c>
      <c r="K58" s="141">
        <f>SUM([9]M01!K42,[9]M02!K42,[9]M03!K42,[9]M04!K42,[9]M05!K42,[9]M06!K42,[9]M07!K42,[9]M08!K42,[9]M09!K42,[9]M10!K42,[9]M11!K42,[9]M12!K42)</f>
        <v>291.46022999543169</v>
      </c>
      <c r="L58" s="142">
        <f>SUM(B58:K58)</f>
        <v>6003.0379670201874</v>
      </c>
      <c r="M58" s="143">
        <f>L58/(L57+L58)</f>
        <v>0.30000000000000004</v>
      </c>
      <c r="N58" s="74"/>
    </row>
    <row r="59" spans="1:14" ht="20.25" customHeight="1" x14ac:dyDescent="0.25">
      <c r="A59" s="122" t="s">
        <v>79</v>
      </c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9">
        <f>L60+L61</f>
        <v>55642.05410548587</v>
      </c>
      <c r="M59" s="124">
        <f>IFERROR(L59/B7,0)</f>
        <v>0.99999999999999989</v>
      </c>
      <c r="N59" s="74"/>
    </row>
    <row r="60" spans="1:14" ht="15" customHeight="1" x14ac:dyDescent="0.25">
      <c r="A60" s="131" t="s">
        <v>80</v>
      </c>
      <c r="B60" s="132">
        <f>SUM([9]M01!B44,[9]M02!B44,[9]M03!B44,[9]M04!B44,[9]M05!B44,[9]M06!B44,[9]M07!B44,[9]M08!B44,[9]M09!B44,[9]M10!B44,[9]M11!B44,[9]M12!B44)</f>
        <v>0</v>
      </c>
      <c r="C60" s="133">
        <f>SUM([9]M01!C44,[9]M02!C44,[9]M03!C44,[9]M04!C44,[9]M05!C44,[9]M06!C44,[9]M07!C44,[9]M08!C44,[9]M09!C44,[9]M10!C44,[9]M11!C44,[9]M12!C44)</f>
        <v>0</v>
      </c>
      <c r="D60" s="133">
        <f>SUM([9]M01!D44,[9]M02!D44,[9]M03!D44,[9]M04!D44,[9]M05!D44,[9]M06!D44,[9]M07!D44,[9]M08!D44,[9]M09!D44,[9]M10!D44,[9]M11!D44,[9]M12!D44)</f>
        <v>0</v>
      </c>
      <c r="E60" s="133">
        <f>SUM([9]M01!E44,[9]M02!E44,[9]M03!E44,[9]M04!E44,[9]M05!E44,[9]M06!E44,[9]M07!E44,[9]M08!E44,[9]M09!E44,[9]M10!E44,[9]M11!E44,[9]M12!E44)</f>
        <v>0</v>
      </c>
      <c r="F60" s="133">
        <f>SUM([9]M01!F44,[9]M02!F44,[9]M03!F44,[9]M04!F44,[9]M05!F44,[9]M06!F44,[9]M07!F44,[9]M08!F44,[9]M09!F44,[9]M10!F44,[9]M11!F44,[9]M12!F44)</f>
        <v>4964.1261391222724</v>
      </c>
      <c r="G60" s="133">
        <f>SUM([9]M01!G44,[9]M02!G44,[9]M03!G44,[9]M04!G44,[9]M05!G44,[9]M06!G44,[9]M07!G44,[9]M08!G44,[9]M09!G44,[9]M10!G44,[9]M11!G44,[9]M12!G44)</f>
        <v>4551.3271583640644</v>
      </c>
      <c r="H60" s="133">
        <f>SUM([9]M01!H44,[9]M02!H44,[9]M03!H44,[9]M04!H44,[9]M05!H44,[9]M06!H44,[9]M07!H44,[9]M08!H44,[9]M09!H44,[9]M10!H44,[9]M11!H44,[9]M12!H44)</f>
        <v>11413.680086462709</v>
      </c>
      <c r="I60" s="133">
        <f>SUM([9]M01!I44,[9]M02!I44,[9]M03!I44,[9]M04!I44,[9]M05!I44,[9]M06!I44,[9]M07!I44,[9]M08!I44,[9]M09!I44,[9]M10!I44,[9]M11!I44,[9]M12!I44)</f>
        <v>0</v>
      </c>
      <c r="J60" s="133">
        <f>SUM([9]M01!J44,[9]M02!J44,[9]M03!J44,[9]M04!J44,[9]M05!J44,[9]M06!J44,[9]M07!J44,[9]M08!J44,[9]M09!J44,[9]M10!J44,[9]M11!J44,[9]M12!J44)</f>
        <v>1742.323362755998</v>
      </c>
      <c r="K60" s="134">
        <f>SUM([9]M01!K44,[9]M02!K44,[9]M03!K44,[9]M04!K44,[9]M05!K44,[9]M06!K44,[9]M07!K44,[9]M08!K44,[9]M09!K44,[9]M10!K44,[9]M11!K44,[9]M12!K44)</f>
        <v>0</v>
      </c>
      <c r="L60" s="135">
        <f>SUM(B60:K60)</f>
        <v>22671.456746705044</v>
      </c>
      <c r="M60" s="136">
        <f>L60/(L61+L60)</f>
        <v>0.40745182957704318</v>
      </c>
      <c r="N60" s="74"/>
    </row>
    <row r="61" spans="1:14" ht="15" customHeight="1" x14ac:dyDescent="0.25">
      <c r="A61" s="138" t="s">
        <v>81</v>
      </c>
      <c r="B61" s="139">
        <f>SUM([9]M01!B45,[9]M02!B45,[9]M03!B45,[9]M04!B45,[9]M05!B45,[9]M06!B45,[9]M07!B45,[9]M08!B45,[9]M09!B45,[9]M10!B45,[9]M11!B45,[9]M12!B45)</f>
        <v>696.91901677941576</v>
      </c>
      <c r="C61" s="140">
        <f>SUM([9]M01!C45,[9]M02!C45,[9]M03!C45,[9]M04!C45,[9]M05!C45,[9]M06!C45,[9]M07!C45,[9]M08!C45,[9]M09!C45,[9]M10!C45,[9]M11!C45,[9]M12!C45)</f>
        <v>0</v>
      </c>
      <c r="D61" s="140">
        <f>SUM([9]M01!D45,[9]M02!D45,[9]M03!D45,[9]M04!D45,[9]M05!D45,[9]M06!D45,[9]M07!D45,[9]M08!D45,[9]M09!D45,[9]M10!D45,[9]M11!D45,[9]M12!D45)</f>
        <v>1.897082203556935</v>
      </c>
      <c r="E61" s="140">
        <f>SUM([9]M01!E45,[9]M02!E45,[9]M03!E45,[9]M04!E45,[9]M05!E45,[9]M06!E45,[9]M07!E45,[9]M08!E45,[9]M09!E45,[9]M10!E45,[9]M11!E45,[9]M12!E45)</f>
        <v>1975.2074979397794</v>
      </c>
      <c r="F61" s="140">
        <f>SUM([9]M01!F45,[9]M02!F45,[9]M03!F45,[9]M04!F45,[9]M05!F45,[9]M06!F45,[9]M07!F45,[9]M08!F45,[9]M09!F45,[9]M10!F45,[9]M11!F45,[9]M12!F45)</f>
        <v>4145.1217742427079</v>
      </c>
      <c r="G61" s="140">
        <f>SUM([9]M01!G45,[9]M02!G45,[9]M03!G45,[9]M04!G45,[9]M05!G45,[9]M06!G45,[9]M07!G45,[9]M08!G45,[9]M09!G45,[9]M10!G45,[9]M11!G45,[9]M12!G45)</f>
        <v>2952.9291610828159</v>
      </c>
      <c r="H61" s="140">
        <f>SUM([9]M01!H45,[9]M02!H45,[9]M03!H45,[9]M04!H45,[9]M05!H45,[9]M06!H45,[9]M07!H45,[9]M08!H45,[9]M09!H45,[9]M10!H45,[9]M11!H45,[9]M12!H45)</f>
        <v>19138.240843410778</v>
      </c>
      <c r="I61" s="140">
        <f>SUM([9]M01!I45,[9]M02!I45,[9]M03!I45,[9]M04!I45,[9]M05!I45,[9]M06!I45,[9]M07!I45,[9]M08!I45,[9]M09!I45,[9]M10!I45,[9]M11!I45,[9]M12!I45)</f>
        <v>0</v>
      </c>
      <c r="J61" s="140">
        <f>SUM([9]M01!J45,[9]M02!J45,[9]M03!J45,[9]M04!J45,[9]M05!J45,[9]M06!J45,[9]M07!J45,[9]M08!J45,[9]M09!J45,[9]M10!J45,[9]M11!J45,[9]M12!J45)</f>
        <v>2459.4895273567313</v>
      </c>
      <c r="K61" s="141">
        <f>SUM([9]M01!K45,[9]M02!K45,[9]M03!K45,[9]M04!K45,[9]M05!K45,[9]M06!K45,[9]M07!K45,[9]M08!K45,[9]M09!K45,[9]M10!K45,[9]M11!K45,[9]M12!K45)</f>
        <v>1600.7924557650426</v>
      </c>
      <c r="L61" s="142">
        <f>SUM(B61:K61)</f>
        <v>32970.597358780826</v>
      </c>
      <c r="M61" s="143">
        <f>L61/(L60+L61)</f>
        <v>0.59254817042295682</v>
      </c>
      <c r="N61" s="74"/>
    </row>
    <row r="62" spans="1:14" ht="20.25" hidden="1" customHeight="1" x14ac:dyDescent="0.25">
      <c r="A62" s="122" t="s">
        <v>82</v>
      </c>
      <c r="B62" s="144"/>
      <c r="C62" s="144"/>
      <c r="D62" s="144"/>
      <c r="E62" s="144"/>
      <c r="F62" s="144"/>
      <c r="G62" s="145">
        <f>SUM([9]M01!G46,[9]M02!G46,[9]M03!G46,[9]M04!G46,[9]M05!G46,[9]M06!G46,[9]M07!G46,[9]M08!G46,[9]M09!G46,[9]M10!G46,[9]M11!G46,[9]M12!G46)</f>
        <v>0</v>
      </c>
      <c r="H62" s="146">
        <f>G62/L51</f>
        <v>0</v>
      </c>
      <c r="I62" s="144"/>
      <c r="J62" s="144"/>
      <c r="K62" s="144"/>
      <c r="L62" s="121"/>
      <c r="N62" s="74"/>
    </row>
    <row r="63" spans="1:14" ht="15" customHeight="1" x14ac:dyDescent="0.25">
      <c r="A63" s="144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21"/>
      <c r="N63" s="74"/>
    </row>
    <row r="64" spans="1:14" ht="20.25" customHeight="1" x14ac:dyDescent="0.25">
      <c r="A64" s="147" t="s">
        <v>83</v>
      </c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29">
        <f>L65+L66</f>
        <v>106862.20587611104</v>
      </c>
      <c r="M64" s="149">
        <f>L64/(B3+B7)</f>
        <v>0.99999999999999989</v>
      </c>
      <c r="N64" s="150"/>
    </row>
    <row r="65" spans="1:14" ht="15" customHeight="1" x14ac:dyDescent="0.25">
      <c r="A65" s="151" t="s">
        <v>1</v>
      </c>
      <c r="B65" s="152">
        <f>B54+B57</f>
        <v>3294.3732961290234</v>
      </c>
      <c r="C65" s="153">
        <f t="shared" ref="C65:K65" si="2">C54+C57</f>
        <v>5279.9396776375652</v>
      </c>
      <c r="D65" s="153">
        <f t="shared" si="2"/>
        <v>2961.3849381915043</v>
      </c>
      <c r="E65" s="153">
        <f t="shared" si="2"/>
        <v>7323.0077949781617</v>
      </c>
      <c r="F65" s="153">
        <f t="shared" si="2"/>
        <v>1289.5210500363878</v>
      </c>
      <c r="G65" s="153">
        <f t="shared" si="2"/>
        <v>455.79166179220613</v>
      </c>
      <c r="H65" s="153">
        <f t="shared" si="2"/>
        <v>736.50873127161913</v>
      </c>
      <c r="I65" s="153">
        <f t="shared" si="2"/>
        <v>1340.6646417900038</v>
      </c>
      <c r="J65" s="153">
        <f t="shared" si="2"/>
        <v>7266.2718010156104</v>
      </c>
      <c r="K65" s="154">
        <f t="shared" si="2"/>
        <v>5906.6426465955292</v>
      </c>
      <c r="L65" s="135">
        <f>SUM(B65:K65)</f>
        <v>35854.106239437606</v>
      </c>
      <c r="M65" s="136">
        <f>L65/(L66+L65)</f>
        <v>0.33551718257626539</v>
      </c>
      <c r="N65" s="150"/>
    </row>
    <row r="66" spans="1:14" ht="15" customHeight="1" x14ac:dyDescent="0.25">
      <c r="A66" s="155" t="s">
        <v>67</v>
      </c>
      <c r="B66" s="156">
        <f>B55+B58+B60+B61</f>
        <v>824.8535374805125</v>
      </c>
      <c r="C66" s="157">
        <f t="shared" ref="C66:K66" si="3">C55+C58+C60+C61</f>
        <v>0</v>
      </c>
      <c r="D66" s="157">
        <f t="shared" si="3"/>
        <v>2.2424886385870737</v>
      </c>
      <c r="E66" s="157">
        <f t="shared" si="3"/>
        <v>2433.6801975708454</v>
      </c>
      <c r="F66" s="157">
        <f t="shared" si="3"/>
        <v>12283.08773174791</v>
      </c>
      <c r="G66" s="157">
        <f t="shared" si="3"/>
        <v>9466.5650276295855</v>
      </c>
      <c r="H66" s="157">
        <f t="shared" si="3"/>
        <v>38253.302932332961</v>
      </c>
      <c r="I66" s="157">
        <f t="shared" si="3"/>
        <v>0</v>
      </c>
      <c r="J66" s="157">
        <f t="shared" si="3"/>
        <v>5845.8096477712888</v>
      </c>
      <c r="K66" s="158">
        <f t="shared" si="3"/>
        <v>1898.5580735017359</v>
      </c>
      <c r="L66" s="142">
        <f>SUM(B66:K66)</f>
        <v>71008.099636673433</v>
      </c>
      <c r="M66" s="143">
        <f>L66/(L65+L66)</f>
        <v>0.66448281742373461</v>
      </c>
      <c r="N66" s="150"/>
    </row>
    <row r="67" spans="1:14" ht="15" customHeight="1" x14ac:dyDescent="0.25">
      <c r="B67" s="146">
        <f>B65/$L$64</f>
        <v>3.0828235942914201E-2</v>
      </c>
      <c r="C67" s="146">
        <f t="shared" ref="C67:K67" si="4">C65/$L$64</f>
        <v>4.9408859141077226E-2</v>
      </c>
      <c r="D67" s="146">
        <f t="shared" si="4"/>
        <v>2.7712182374606209E-2</v>
      </c>
      <c r="E67" s="146">
        <f t="shared" si="4"/>
        <v>6.8527574692478013E-2</v>
      </c>
      <c r="F67" s="146">
        <f t="shared" si="4"/>
        <v>1.2067138605873185E-2</v>
      </c>
      <c r="G67" s="146">
        <f t="shared" si="4"/>
        <v>4.2652278984454126E-3</v>
      </c>
      <c r="H67" s="146">
        <f t="shared" si="4"/>
        <v>6.8921348313310937E-3</v>
      </c>
      <c r="I67" s="146">
        <f t="shared" si="4"/>
        <v>1.2545732429894639E-2</v>
      </c>
      <c r="J67" s="146">
        <f t="shared" si="4"/>
        <v>6.7996648033259249E-2</v>
      </c>
      <c r="K67" s="146">
        <f t="shared" si="4"/>
        <v>5.5273448626386203E-2</v>
      </c>
      <c r="N67" s="74"/>
    </row>
    <row r="68" spans="1:14" ht="15" customHeight="1" x14ac:dyDescent="0.25">
      <c r="B68" s="146">
        <f t="shared" ref="B68:K68" si="5">B66/$L$64</f>
        <v>7.718851868328388E-3</v>
      </c>
      <c r="C68" s="146">
        <f t="shared" si="5"/>
        <v>0</v>
      </c>
      <c r="D68" s="146">
        <f t="shared" si="5"/>
        <v>2.0984861955655927E-5</v>
      </c>
      <c r="E68" s="146">
        <f t="shared" si="5"/>
        <v>2.2774003003384499E-2</v>
      </c>
      <c r="F68" s="146">
        <f t="shared" si="5"/>
        <v>0.11494323583389349</v>
      </c>
      <c r="G68" s="146">
        <f t="shared" si="5"/>
        <v>8.8586651847749553E-2</v>
      </c>
      <c r="H68" s="146">
        <f t="shared" si="5"/>
        <v>0.35796849427459232</v>
      </c>
      <c r="I68" s="146">
        <f t="shared" si="5"/>
        <v>0</v>
      </c>
      <c r="J68" s="146">
        <f t="shared" si="5"/>
        <v>5.4704182829133557E-2</v>
      </c>
      <c r="K68" s="146">
        <f t="shared" si="5"/>
        <v>1.7766412904697087E-2</v>
      </c>
      <c r="N68" s="74"/>
    </row>
    <row r="69" spans="1:14" ht="15" customHeight="1" x14ac:dyDescent="0.25"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60"/>
      <c r="M69" s="161"/>
    </row>
    <row r="70" spans="1:14" ht="15" customHeight="1" x14ac:dyDescent="0.25">
      <c r="B70" s="159"/>
      <c r="C70" s="159"/>
      <c r="D70" s="159"/>
      <c r="E70" s="159"/>
      <c r="F70" s="159"/>
      <c r="G70" s="159"/>
      <c r="H70" s="159"/>
      <c r="I70" s="159"/>
      <c r="J70" s="159"/>
      <c r="K70" s="159"/>
    </row>
    <row r="71" spans="1:14" ht="15" customHeight="1" x14ac:dyDescent="0.25"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60"/>
    </row>
    <row r="72" spans="1:14" ht="15" customHeight="1" x14ac:dyDescent="0.25"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60"/>
    </row>
  </sheetData>
  <sheetProtection algorithmName="SHA-512" hashValue="UyryFvEccJKz29kvHFhyevnKE4SnyirqOt2pc/7IHDf1SM9gv6k8TyfhjnwAce6Z/kFMM8JeUQW2PjLI5h3N4w==" saltValue="Bl/p3K23tDSSQV8Db9tGNg==" spinCount="100000" sheet="1" objects="1" scenarios="1"/>
  <conditionalFormatting sqref="B19:L20 B38:K38">
    <cfRule type="cellIs" dxfId="17" priority="18" operator="equal">
      <formula>0</formula>
    </cfRule>
  </conditionalFormatting>
  <conditionalFormatting sqref="B25:K27">
    <cfRule type="cellIs" dxfId="16" priority="17" operator="equal">
      <formula>0</formula>
    </cfRule>
  </conditionalFormatting>
  <conditionalFormatting sqref="B29:K30">
    <cfRule type="cellIs" dxfId="15" priority="16" operator="equal">
      <formula>0</formula>
    </cfRule>
  </conditionalFormatting>
  <conditionalFormatting sqref="B54:K55">
    <cfRule type="cellIs" dxfId="14" priority="15" operator="equal">
      <formula>0</formula>
    </cfRule>
  </conditionalFormatting>
  <conditionalFormatting sqref="L25:L27">
    <cfRule type="cellIs" dxfId="13" priority="14" operator="equal">
      <formula>0</formula>
    </cfRule>
  </conditionalFormatting>
  <conditionalFormatting sqref="B57:K58">
    <cfRule type="cellIs" dxfId="12" priority="13" operator="equal">
      <formula>0</formula>
    </cfRule>
  </conditionalFormatting>
  <conditionalFormatting sqref="B60:K61">
    <cfRule type="cellIs" dxfId="11" priority="12" operator="equal">
      <formula>0</formula>
    </cfRule>
  </conditionalFormatting>
  <conditionalFormatting sqref="B22:L23">
    <cfRule type="cellIs" dxfId="10" priority="11" operator="equal">
      <formula>0</formula>
    </cfRule>
  </conditionalFormatting>
  <conditionalFormatting sqref="N12:N13">
    <cfRule type="cellIs" dxfId="9" priority="10" stopIfTrue="1" operator="notEqual">
      <formula>8760</formula>
    </cfRule>
  </conditionalFormatting>
  <conditionalFormatting sqref="N14">
    <cfRule type="cellIs" dxfId="8" priority="9" stopIfTrue="1" operator="notEqual">
      <formula>1</formula>
    </cfRule>
  </conditionalFormatting>
  <conditionalFormatting sqref="L54:L55">
    <cfRule type="cellIs" dxfId="7" priority="7" operator="equal">
      <formula>0</formula>
    </cfRule>
  </conditionalFormatting>
  <conditionalFormatting sqref="M51">
    <cfRule type="cellIs" dxfId="6" priority="8" stopIfTrue="1" operator="notEqual">
      <formula>$L$51</formula>
    </cfRule>
  </conditionalFormatting>
  <conditionalFormatting sqref="L57:L58">
    <cfRule type="cellIs" dxfId="5" priority="6" operator="equal">
      <formula>0</formula>
    </cfRule>
  </conditionalFormatting>
  <conditionalFormatting sqref="L60:L61">
    <cfRule type="cellIs" dxfId="4" priority="5" operator="equal">
      <formula>0</formula>
    </cfRule>
  </conditionalFormatting>
  <conditionalFormatting sqref="B65:K66">
    <cfRule type="cellIs" dxfId="3" priority="4" operator="equal">
      <formula>0</formula>
    </cfRule>
  </conditionalFormatting>
  <conditionalFormatting sqref="L65:L66">
    <cfRule type="cellIs" dxfId="2" priority="3" operator="equal">
      <formula>0</formula>
    </cfRule>
  </conditionalFormatting>
  <conditionalFormatting sqref="L51">
    <cfRule type="cellIs" dxfId="1" priority="2" stopIfTrue="1" operator="notEqual">
      <formula>$M$51</formula>
    </cfRule>
  </conditionalFormatting>
  <conditionalFormatting sqref="B44:K45">
    <cfRule type="cellIs" dxfId="0" priority="1" operator="equal">
      <formula>0</formula>
    </cfRule>
  </conditionalFormatting>
  <printOptions horizontalCentered="1"/>
  <pageMargins left="0.39370078740157483" right="0.39370078740157483" top="0.98425196850393704" bottom="0.39370078740157483" header="0.59055118110236227" footer="0.31496062992125984"/>
  <pageSetup paperSize="9" scale="76" orientation="portrait" r:id="rId1"/>
  <headerFooter>
    <oddHeader>&amp;C&amp;Z&amp;F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"/>
  <sheetViews>
    <sheetView showGridLines="0" tabSelected="1" workbookViewId="0">
      <selection activeCell="I13" sqref="I13"/>
    </sheetView>
  </sheetViews>
  <sheetFormatPr baseColWidth="10" defaultRowHeight="15" x14ac:dyDescent="0.25"/>
  <cols>
    <col min="3" max="3" width="8.140625" bestFit="1" customWidth="1"/>
    <col min="4" max="4" width="6" bestFit="1" customWidth="1"/>
    <col min="5" max="5" width="6.140625" bestFit="1" customWidth="1"/>
    <col min="6" max="6" width="8.140625" bestFit="1" customWidth="1"/>
    <col min="7" max="9" width="9.7109375" bestFit="1" customWidth="1"/>
    <col min="10" max="10" width="8.140625" bestFit="1" customWidth="1"/>
    <col min="11" max="11" width="9.7109375" bestFit="1" customWidth="1"/>
    <col min="12" max="12" width="8.140625" bestFit="1" customWidth="1"/>
    <col min="13" max="13" width="10.7109375" bestFit="1" customWidth="1"/>
  </cols>
  <sheetData>
    <row r="2" spans="2:13" ht="21" x14ac:dyDescent="0.35">
      <c r="B2" s="172" t="s">
        <v>84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2:13" ht="6.75" customHeight="1" x14ac:dyDescent="0.25"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</row>
    <row r="4" spans="2:13" x14ac:dyDescent="0.25">
      <c r="B4" s="169" t="s">
        <v>10</v>
      </c>
      <c r="C4" s="171">
        <v>1</v>
      </c>
      <c r="D4" s="171">
        <v>2</v>
      </c>
      <c r="E4" s="171">
        <v>3</v>
      </c>
      <c r="F4" s="171">
        <v>4</v>
      </c>
      <c r="G4" s="171">
        <v>5</v>
      </c>
      <c r="H4" s="171">
        <v>6</v>
      </c>
      <c r="I4" s="171">
        <v>7</v>
      </c>
      <c r="J4" s="171">
        <v>8</v>
      </c>
      <c r="K4" s="171">
        <v>9</v>
      </c>
      <c r="L4" s="171">
        <v>10</v>
      </c>
      <c r="M4" s="170" t="s">
        <v>85</v>
      </c>
    </row>
    <row r="5" spans="2:13" x14ac:dyDescent="0.25">
      <c r="B5" s="169" t="s">
        <v>86</v>
      </c>
      <c r="C5" s="166">
        <f>+'CUSPT AÑO 1'!B26</f>
        <v>377.10874999999999</v>
      </c>
      <c r="D5" s="166">
        <f>+'CUSPT AÑO 1'!C26</f>
        <v>0</v>
      </c>
      <c r="E5" s="166">
        <f>+'CUSPT AÑO 1'!D26</f>
        <v>1.0245</v>
      </c>
      <c r="F5" s="166">
        <f>+'CUSPT AÑO 1'!E26</f>
        <v>347.00179999999995</v>
      </c>
      <c r="G5" s="166">
        <f>+'CUSPT AÑO 1'!F26</f>
        <v>1468.5240499999998</v>
      </c>
      <c r="H5" s="166">
        <f>+'CUSPT AÑO 1'!G26</f>
        <v>612.59490000000005</v>
      </c>
      <c r="I5" s="166">
        <f>+'CUSPT AÑO 1'!H26</f>
        <v>6637.5406000000003</v>
      </c>
      <c r="J5" s="166">
        <f>+'CUSPT AÑO 1'!I26</f>
        <v>281.61619999999994</v>
      </c>
      <c r="K5" s="166">
        <f>+'CUSPT AÑO 1'!J26</f>
        <v>1056.4283500000001</v>
      </c>
      <c r="L5" s="166">
        <f>+'CUSPT AÑO 1'!K26</f>
        <v>114.5449</v>
      </c>
      <c r="M5" s="167">
        <f>SUM(C5:L5)</f>
        <v>10896.384050000002</v>
      </c>
    </row>
    <row r="6" spans="2:13" x14ac:dyDescent="0.25">
      <c r="B6" s="169" t="s">
        <v>87</v>
      </c>
      <c r="C6" s="166">
        <f>+'CUSPT AÑO 2'!B26</f>
        <v>354.66890000000006</v>
      </c>
      <c r="D6" s="166">
        <f>+'CUSPT AÑO 2'!C26</f>
        <v>0</v>
      </c>
      <c r="E6" s="166">
        <f>+'CUSPT AÑO 2'!D26</f>
        <v>1.15825</v>
      </c>
      <c r="F6" s="166">
        <f>+'CUSPT AÑO 2'!E26</f>
        <v>350.89440000000002</v>
      </c>
      <c r="G6" s="166">
        <f>+'CUSPT AÑO 2'!F26</f>
        <v>1546.9790999999998</v>
      </c>
      <c r="H6" s="166">
        <f>+'CUSPT AÑO 2'!G26</f>
        <v>645.21314999999993</v>
      </c>
      <c r="I6" s="166">
        <f>+'CUSPT AÑO 2'!H26</f>
        <v>6797.1167000000005</v>
      </c>
      <c r="J6" s="166">
        <f>+'CUSPT AÑO 2'!I26</f>
        <v>0</v>
      </c>
      <c r="K6" s="166">
        <f>+'CUSPT AÑO 2'!J26</f>
        <v>1412.2005000000001</v>
      </c>
      <c r="L6" s="166">
        <f>+'CUSPT AÑO 2'!K26</f>
        <v>108.9849</v>
      </c>
      <c r="M6" s="167">
        <f t="shared" ref="M6:M8" si="0">SUM(C6:L6)</f>
        <v>11217.215900000001</v>
      </c>
    </row>
    <row r="7" spans="2:13" x14ac:dyDescent="0.25">
      <c r="B7" s="169" t="s">
        <v>88</v>
      </c>
      <c r="C7" s="166">
        <f>+'CUSPT AÑO 3'!B26</f>
        <v>77.76424999999999</v>
      </c>
      <c r="D7" s="166">
        <f>+'CUSPT AÑO 3'!C26</f>
        <v>0</v>
      </c>
      <c r="E7" s="166">
        <f>+'CUSPT AÑO 3'!D26</f>
        <v>1.3306500000000001</v>
      </c>
      <c r="F7" s="166">
        <f>+'CUSPT AÑO 3'!E26</f>
        <v>373.87119999999993</v>
      </c>
      <c r="G7" s="166">
        <f>+'CUSPT AÑO 3'!F26</f>
        <v>1630.2421499999996</v>
      </c>
      <c r="H7" s="166">
        <f>+'CUSPT AÑO 3'!G26</f>
        <v>688.49130000000002</v>
      </c>
      <c r="I7" s="166">
        <f>+'CUSPT AÑO 3'!H26</f>
        <v>7819.5762499999983</v>
      </c>
      <c r="J7" s="166">
        <f>+'CUSPT AÑO 3'!I26</f>
        <v>0</v>
      </c>
      <c r="K7" s="166">
        <f>+'CUSPT AÑO 3'!J26</f>
        <v>1520.9370999999999</v>
      </c>
      <c r="L7" s="166">
        <f>+'CUSPT AÑO 3'!K26</f>
        <v>117.16379999999999</v>
      </c>
      <c r="M7" s="167">
        <f t="shared" si="0"/>
        <v>12229.376699999997</v>
      </c>
    </row>
    <row r="8" spans="2:13" x14ac:dyDescent="0.25">
      <c r="B8" s="169" t="s">
        <v>89</v>
      </c>
      <c r="C8" s="166">
        <f>+'CUSPT AÑO 4'!B26</f>
        <v>85.163899999999998</v>
      </c>
      <c r="D8" s="166">
        <f>+'CUSPT AÑO 4'!C26</f>
        <v>0</v>
      </c>
      <c r="E8" s="166">
        <f>+'CUSPT AÑO 4'!D26</f>
        <v>1.35375</v>
      </c>
      <c r="F8" s="166">
        <f>+'CUSPT AÑO 4'!E26</f>
        <v>425.23005000000006</v>
      </c>
      <c r="G8" s="166">
        <f>+'CUSPT AÑO 4'!F26</f>
        <v>3319.0125999999996</v>
      </c>
      <c r="H8" s="166">
        <f>+'CUSPT AÑO 4'!G26</f>
        <v>1661.2317499999999</v>
      </c>
      <c r="I8" s="166">
        <f>+'CUSPT AÑO 4'!H26</f>
        <v>5884.7753000000012</v>
      </c>
      <c r="J8" s="166">
        <f>+'CUSPT AÑO 4'!I26</f>
        <v>0</v>
      </c>
      <c r="K8" s="166">
        <f>+'CUSPT AÑO 4'!J26</f>
        <v>1517.5702999999996</v>
      </c>
      <c r="L8" s="166">
        <f>+'CUSPT AÑO 4'!K26</f>
        <v>123.72964999999999</v>
      </c>
      <c r="M8" s="167">
        <f t="shared" si="0"/>
        <v>13018.067299999999</v>
      </c>
    </row>
  </sheetData>
  <sheetProtection algorithmName="SHA-512" hashValue="YIZe776wR04DhSKPRwChM/5u8I5O+15rAG3GGEFElHhYgT2syRsOXrwxtL0cezxKCW7JBlbdCKCe51ooOR/y7A==" saltValue="q9ClPutmp3WBkS/2xb0o3g==" spinCount="100000" sheet="1" objects="1" scenarios="1"/>
  <mergeCells count="1">
    <mergeCell ref="B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CUSPT AÑO 1</vt:lpstr>
      <vt:lpstr>CUSPT AÑO 2</vt:lpstr>
      <vt:lpstr>CUSPT AÑO 3</vt:lpstr>
      <vt:lpstr>CUSPT AÑO 4</vt:lpstr>
      <vt:lpstr>Energía Consumida Prevista</vt:lpstr>
      <vt:lpstr>'CUSPT AÑO 1'!Área_de_impresión</vt:lpstr>
      <vt:lpstr>'CUSPT AÑO 2'!Área_de_impresión</vt:lpstr>
      <vt:lpstr>'CUSPT AÑO 3'!Área_de_impresión</vt:lpstr>
      <vt:lpstr>'CUSPT AÑO 4'!Área_de_impresión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Vargas</dc:creator>
  <cp:lastModifiedBy>rebecaf</cp:lastModifiedBy>
  <dcterms:created xsi:type="dcterms:W3CDTF">2018-01-08T20:55:53Z</dcterms:created>
  <dcterms:modified xsi:type="dcterms:W3CDTF">2018-01-17T14:02:43Z</dcterms:modified>
</cp:coreProperties>
</file>