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DL\Documents\D\Ente Regulador\Estudio Empresas Comparadoras 2017\Consulta Pública\Datos para publicar\"/>
    </mc:Choice>
  </mc:AlternateContent>
  <bookViews>
    <workbookView xWindow="0" yWindow="0" windowWidth="14505" windowHeight="1197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9" i="1" l="1"/>
  <c r="K4" i="1"/>
  <c r="D8" i="1" l="1"/>
  <c r="F8" i="1"/>
  <c r="G5" i="1"/>
  <c r="F9" i="1"/>
  <c r="G9" i="1" s="1"/>
  <c r="E4" i="1"/>
  <c r="J4" i="1" s="1"/>
  <c r="I4" i="1" s="1"/>
  <c r="E3" i="1"/>
  <c r="J3" i="1" s="1"/>
  <c r="E5" i="1"/>
  <c r="J5" i="1" s="1"/>
  <c r="G4" i="1"/>
  <c r="E6" i="1"/>
  <c r="J6" i="1" s="1"/>
  <c r="J8" i="1" l="1"/>
  <c r="G8" i="1"/>
  <c r="L4" i="1"/>
  <c r="I13" i="1" s="1"/>
  <c r="J13" i="1" s="1"/>
  <c r="E9" i="1"/>
  <c r="E8" i="1"/>
  <c r="K3" i="1"/>
  <c r="K6" i="1"/>
  <c r="K5" i="1"/>
  <c r="I3" i="1" l="1"/>
  <c r="K8" i="1"/>
  <c r="K9" i="1"/>
  <c r="I6" i="1"/>
  <c r="I5" i="1"/>
  <c r="I8" i="1" l="1"/>
  <c r="L8" i="1" s="1"/>
  <c r="L5" i="1"/>
  <c r="I14" i="1" s="1"/>
  <c r="J14" i="1" s="1"/>
  <c r="L6" i="1"/>
  <c r="I15" i="1" s="1"/>
  <c r="J15" i="1" s="1"/>
  <c r="I9" i="1"/>
  <c r="J9" i="1" s="1"/>
  <c r="L3" i="1"/>
  <c r="I12" i="1" s="1"/>
  <c r="J12" i="1" s="1"/>
  <c r="G6" i="1"/>
  <c r="G3" i="1"/>
  <c r="L9" i="1" l="1"/>
</calcChain>
</file>

<file path=xl/comments1.xml><?xml version="1.0" encoding="utf-8"?>
<comments xmlns="http://schemas.openxmlformats.org/spreadsheetml/2006/main">
  <authors>
    <author>Mariana Alvarez Guerrero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Mariana Alvarez Guerrero:</t>
        </r>
        <r>
          <rPr>
            <sz val="9"/>
            <color indexed="81"/>
            <rFont val="Tahoma"/>
            <family val="2"/>
          </rPr>
          <t xml:space="preserve">
Fuente: IMF
http://www.imf.org/external/data.htm</t>
        </r>
      </text>
    </comment>
  </commentList>
</comments>
</file>

<file path=xl/sharedStrings.xml><?xml version="1.0" encoding="utf-8"?>
<sst xmlns="http://schemas.openxmlformats.org/spreadsheetml/2006/main" count="29" uniqueCount="20">
  <si>
    <t>Distribución</t>
  </si>
  <si>
    <t>EDEMET</t>
  </si>
  <si>
    <t>Comercialización</t>
  </si>
  <si>
    <t>ENSA</t>
  </si>
  <si>
    <t>Activos Totales</t>
  </si>
  <si>
    <t>Mano de Obra</t>
  </si>
  <si>
    <t>Factores de ajuste</t>
  </si>
  <si>
    <t>1) Componente Mano de Obra</t>
  </si>
  <si>
    <t>Costo laboral relativo</t>
  </si>
  <si>
    <t>AD</t>
  </si>
  <si>
    <t>AC</t>
  </si>
  <si>
    <t>2) Componente Materiales</t>
  </si>
  <si>
    <t>PPP</t>
  </si>
  <si>
    <t>% Nacional</t>
  </si>
  <si>
    <t>USD en USA</t>
  </si>
  <si>
    <t>USD en Panamá</t>
  </si>
  <si>
    <t>Materiales</t>
  </si>
  <si>
    <t>% MO / Activos Totales</t>
  </si>
  <si>
    <t>check:</t>
  </si>
  <si>
    <t>EDECHI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</si>
</sst>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0.0000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6" fillId="0" borderId="0"/>
  </cellStyleXfs>
  <cellXfs count="67">
    <xf numFmtId="0" fontId="0" fillId="0" borderId="0" xfId="0"/>
    <xf numFmtId="165" fontId="2" fillId="2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2"/>
    </xf>
    <xf numFmtId="167" fontId="7" fillId="0" borderId="0" xfId="5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Alignment="1">
      <alignment horizontal="left" vertical="center" indent="3"/>
    </xf>
    <xf numFmtId="10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164" fontId="7" fillId="0" borderId="0" xfId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justify" indent="2"/>
    </xf>
    <xf numFmtId="0" fontId="7" fillId="0" borderId="0" xfId="0" applyFont="1" applyFill="1" applyBorder="1" applyAlignment="1">
      <alignment horizontal="center" vertical="center"/>
    </xf>
    <xf numFmtId="9" fontId="7" fillId="0" borderId="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/>
    </xf>
    <xf numFmtId="166" fontId="2" fillId="5" borderId="1" xfId="2" applyNumberFormat="1" applyFont="1" applyFill="1" applyBorder="1" applyAlignment="1">
      <alignment horizontal="center"/>
    </xf>
    <xf numFmtId="0" fontId="4" fillId="0" borderId="0" xfId="0" applyFont="1"/>
    <xf numFmtId="165" fontId="2" fillId="3" borderId="1" xfId="1" applyNumberFormat="1" applyFont="1" applyFill="1" applyBorder="1" applyAlignment="1">
      <alignment horizontal="center"/>
    </xf>
    <xf numFmtId="165" fontId="0" fillId="0" borderId="0" xfId="1" applyNumberFormat="1" applyFont="1"/>
    <xf numFmtId="165" fontId="7" fillId="0" borderId="0" xfId="1" applyNumberFormat="1" applyFont="1"/>
    <xf numFmtId="168" fontId="3" fillId="0" borderId="0" xfId="0" applyNumberFormat="1" applyFont="1"/>
    <xf numFmtId="0" fontId="0" fillId="0" borderId="2" xfId="0" applyBorder="1"/>
    <xf numFmtId="0" fontId="0" fillId="0" borderId="3" xfId="0" applyBorder="1"/>
    <xf numFmtId="165" fontId="2" fillId="2" borderId="4" xfId="1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166" fontId="2" fillId="5" borderId="4" xfId="2" applyNumberFormat="1" applyFont="1" applyFill="1" applyBorder="1" applyAlignment="1">
      <alignment horizontal="center"/>
    </xf>
    <xf numFmtId="166" fontId="2" fillId="5" borderId="5" xfId="2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165" fontId="2" fillId="2" borderId="8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4" borderId="8" xfId="1" applyNumberFormat="1" applyFont="1" applyFill="1" applyBorder="1" applyAlignment="1">
      <alignment horizontal="center"/>
    </xf>
    <xf numFmtId="166" fontId="2" fillId="5" borderId="8" xfId="2" applyNumberFormat="1" applyFont="1" applyFill="1" applyBorder="1" applyAlignment="1">
      <alignment horizontal="center"/>
    </xf>
    <xf numFmtId="166" fontId="2" fillId="5" borderId="9" xfId="2" applyNumberFormat="1" applyFont="1" applyFill="1" applyBorder="1" applyAlignment="1">
      <alignment horizontal="center"/>
    </xf>
    <xf numFmtId="10" fontId="0" fillId="0" borderId="3" xfId="0" applyNumberFormat="1" applyBorder="1"/>
    <xf numFmtId="0" fontId="0" fillId="0" borderId="10" xfId="0" applyBorder="1"/>
    <xf numFmtId="0" fontId="0" fillId="0" borderId="0" xfId="0" applyBorder="1"/>
    <xf numFmtId="10" fontId="0" fillId="0" borderId="0" xfId="0" applyNumberFormat="1" applyBorder="1"/>
    <xf numFmtId="166" fontId="2" fillId="5" borderId="11" xfId="2" applyNumberFormat="1" applyFont="1" applyFill="1" applyBorder="1" applyAlignment="1">
      <alignment horizontal="center"/>
    </xf>
    <xf numFmtId="10" fontId="0" fillId="0" borderId="7" xfId="0" applyNumberFormat="1" applyBorder="1"/>
    <xf numFmtId="0" fontId="4" fillId="0" borderId="2" xfId="0" applyFont="1" applyBorder="1"/>
    <xf numFmtId="0" fontId="4" fillId="0" borderId="3" xfId="0" applyFont="1" applyBorder="1"/>
    <xf numFmtId="165" fontId="12" fillId="2" borderId="4" xfId="1" applyNumberFormat="1" applyFont="1" applyFill="1" applyBorder="1" applyAlignment="1">
      <alignment horizontal="center"/>
    </xf>
    <xf numFmtId="165" fontId="12" fillId="3" borderId="4" xfId="1" applyNumberFormat="1" applyFont="1" applyFill="1" applyBorder="1" applyAlignment="1">
      <alignment horizontal="center"/>
    </xf>
    <xf numFmtId="165" fontId="12" fillId="4" borderId="4" xfId="1" applyNumberFormat="1" applyFont="1" applyFill="1" applyBorder="1" applyAlignment="1">
      <alignment horizontal="center"/>
    </xf>
    <xf numFmtId="166" fontId="12" fillId="5" borderId="4" xfId="2" applyNumberFormat="1" applyFont="1" applyFill="1" applyBorder="1" applyAlignment="1">
      <alignment horizontal="center"/>
    </xf>
    <xf numFmtId="166" fontId="12" fillId="5" borderId="5" xfId="2" applyNumberFormat="1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165" fontId="12" fillId="2" borderId="8" xfId="1" applyNumberFormat="1" applyFont="1" applyFill="1" applyBorder="1" applyAlignment="1">
      <alignment horizontal="center"/>
    </xf>
    <xf numFmtId="165" fontId="12" fillId="3" borderId="8" xfId="1" applyNumberFormat="1" applyFont="1" applyFill="1" applyBorder="1" applyAlignment="1">
      <alignment horizontal="center"/>
    </xf>
    <xf numFmtId="165" fontId="12" fillId="4" borderId="8" xfId="1" applyNumberFormat="1" applyFont="1" applyFill="1" applyBorder="1" applyAlignment="1">
      <alignment horizontal="center"/>
    </xf>
    <xf numFmtId="166" fontId="12" fillId="5" borderId="8" xfId="2" applyNumberFormat="1" applyFont="1" applyFill="1" applyBorder="1" applyAlignment="1">
      <alignment horizontal="center"/>
    </xf>
    <xf numFmtId="166" fontId="12" fillId="5" borderId="9" xfId="2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/>
    </xf>
    <xf numFmtId="165" fontId="2" fillId="3" borderId="12" xfId="1" applyNumberFormat="1" applyFont="1" applyFill="1" applyBorder="1" applyAlignment="1">
      <alignment horizontal="center"/>
    </xf>
    <xf numFmtId="165" fontId="2" fillId="4" borderId="12" xfId="1" applyNumberFormat="1" applyFont="1" applyFill="1" applyBorder="1" applyAlignment="1">
      <alignment horizontal="center"/>
    </xf>
    <xf numFmtId="166" fontId="2" fillId="5" borderId="12" xfId="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Millares" xfId="1" builtinId="3"/>
    <cellStyle name="Millares 2" xfId="4"/>
    <cellStyle name="Normal" xfId="0" builtinId="0"/>
    <cellStyle name="Normal 2" xfId="3"/>
    <cellStyle name="Normal_COyM_DDE_DOLAR_97-04_SANJUAN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workbookViewId="0">
      <selection activeCell="B18" sqref="B18"/>
    </sheetView>
  </sheetViews>
  <sheetFormatPr baseColWidth="10" defaultColWidth="15.7109375" defaultRowHeight="15" x14ac:dyDescent="0.25"/>
  <cols>
    <col min="1" max="1" width="24.5703125" customWidth="1"/>
    <col min="9" max="10" width="16.5703125" bestFit="1" customWidth="1"/>
    <col min="11" max="11" width="15.85546875" bestFit="1" customWidth="1"/>
  </cols>
  <sheetData>
    <row r="1" spans="1:12" x14ac:dyDescent="0.25">
      <c r="D1" s="65" t="s">
        <v>15</v>
      </c>
      <c r="E1" s="65"/>
      <c r="F1" s="65"/>
      <c r="G1" s="65"/>
      <c r="I1" s="65" t="s">
        <v>14</v>
      </c>
      <c r="J1" s="65"/>
      <c r="K1" s="65"/>
    </row>
    <row r="2" spans="1:12" ht="15.75" thickBot="1" x14ac:dyDescent="0.3">
      <c r="D2" s="13" t="s">
        <v>4</v>
      </c>
      <c r="E2" s="19" t="s">
        <v>16</v>
      </c>
      <c r="F2" s="13" t="s">
        <v>5</v>
      </c>
      <c r="G2" s="13" t="s">
        <v>17</v>
      </c>
      <c r="I2" s="22" t="s">
        <v>4</v>
      </c>
      <c r="J2" s="13" t="s">
        <v>16</v>
      </c>
      <c r="K2" s="13" t="s">
        <v>5</v>
      </c>
      <c r="L2" s="13" t="s">
        <v>17</v>
      </c>
    </row>
    <row r="3" spans="1:12" x14ac:dyDescent="0.25">
      <c r="A3" s="27" t="s">
        <v>1</v>
      </c>
      <c r="B3" s="28" t="s">
        <v>0</v>
      </c>
      <c r="C3" s="28">
        <v>2015</v>
      </c>
      <c r="D3" s="29">
        <v>52024480.529999979</v>
      </c>
      <c r="E3" s="30">
        <f>D3-F3</f>
        <v>35455041.759999976</v>
      </c>
      <c r="F3" s="31">
        <v>16569438.77</v>
      </c>
      <c r="G3" s="32">
        <f>F3/D3</f>
        <v>0.31849311326511398</v>
      </c>
      <c r="H3" s="41"/>
      <c r="I3" s="29">
        <f>J3+K3</f>
        <v>88413853.595618248</v>
      </c>
      <c r="J3" s="30">
        <f>E3/(($B$20*$B$18)+(1-$B$20))</f>
        <v>36737168.956584781</v>
      </c>
      <c r="K3" s="31">
        <f>F3/$B$14</f>
        <v>51676684.639033467</v>
      </c>
      <c r="L3" s="33">
        <f>K3/I3</f>
        <v>0.58448628283288107</v>
      </c>
    </row>
    <row r="4" spans="1:12" x14ac:dyDescent="0.25">
      <c r="A4" s="42" t="s">
        <v>19</v>
      </c>
      <c r="B4" s="43" t="s">
        <v>0</v>
      </c>
      <c r="C4" s="43">
        <v>2015</v>
      </c>
      <c r="D4" s="61">
        <v>9440633.7799999993</v>
      </c>
      <c r="E4" s="62">
        <f>D4-F4</f>
        <v>6358861.4099999983</v>
      </c>
      <c r="F4" s="63">
        <v>3081772.370000001</v>
      </c>
      <c r="G4" s="64">
        <f>F4/D4</f>
        <v>0.32643702126532453</v>
      </c>
      <c r="H4" s="44"/>
      <c r="I4" s="1">
        <f>J4+K4</f>
        <v>16200227.513629947</v>
      </c>
      <c r="J4" s="23">
        <f>E4/(($B$21*$B$18)+(1-$B$20))</f>
        <v>6588810.9107864443</v>
      </c>
      <c r="K4" s="20">
        <f>F4/$B$14</f>
        <v>9611416.6028435025</v>
      </c>
      <c r="L4" s="45">
        <f>K4/I4</f>
        <v>0.59328898898222293</v>
      </c>
    </row>
    <row r="5" spans="1:12" x14ac:dyDescent="0.25">
      <c r="A5" s="42" t="s">
        <v>3</v>
      </c>
      <c r="B5" s="43" t="s">
        <v>2</v>
      </c>
      <c r="C5" s="43">
        <v>2015</v>
      </c>
      <c r="D5" s="1">
        <v>7611134.9099999983</v>
      </c>
      <c r="E5" s="62">
        <f>D5-F5</f>
        <v>6361895.0199999977</v>
      </c>
      <c r="F5" s="20">
        <v>1249239.8900000004</v>
      </c>
      <c r="G5" s="21">
        <f>F5/D5</f>
        <v>0.16413319495344494</v>
      </c>
      <c r="H5" s="44"/>
      <c r="I5" s="1">
        <f>J5+K5</f>
        <v>10488077.484598717</v>
      </c>
      <c r="J5" s="23">
        <f>E5/(($B$21*$B$18)+(1-$B$20))</f>
        <v>6591954.2223603744</v>
      </c>
      <c r="K5" s="20">
        <f>F5/$B$14</f>
        <v>3896123.2622383428</v>
      </c>
      <c r="L5" s="45">
        <f>K5/I5</f>
        <v>0.3714811668734932</v>
      </c>
    </row>
    <row r="6" spans="1:12" ht="15.75" thickBot="1" x14ac:dyDescent="0.3">
      <c r="A6" s="34" t="s">
        <v>3</v>
      </c>
      <c r="B6" s="35" t="s">
        <v>0</v>
      </c>
      <c r="C6" s="35">
        <v>2015</v>
      </c>
      <c r="D6" s="36">
        <v>52926745.79999999</v>
      </c>
      <c r="E6" s="37">
        <f>D6-F6</f>
        <v>35657347.789999992</v>
      </c>
      <c r="F6" s="38">
        <v>17269398.009999998</v>
      </c>
      <c r="G6" s="39">
        <f>F6/D6</f>
        <v>0.32628867973968656</v>
      </c>
      <c r="H6" s="46"/>
      <c r="I6" s="36">
        <f>J6+K6</f>
        <v>90806504.883634806</v>
      </c>
      <c r="J6" s="37">
        <f>E6/(($B$20*$B$18)+(1-$B$20))</f>
        <v>36946790.788519315</v>
      </c>
      <c r="K6" s="38">
        <f>F6/$B$14</f>
        <v>53859714.09511549</v>
      </c>
      <c r="L6" s="40">
        <f>K6/I6</f>
        <v>0.59312616606194379</v>
      </c>
    </row>
    <row r="7" spans="1:12" ht="15.75" thickBot="1" x14ac:dyDescent="0.3">
      <c r="D7" s="24"/>
      <c r="E7" s="25"/>
      <c r="F7" s="24"/>
      <c r="I7" s="24"/>
      <c r="J7" s="25"/>
      <c r="K7" s="24"/>
    </row>
    <row r="8" spans="1:12" x14ac:dyDescent="0.25">
      <c r="B8" s="47" t="s">
        <v>0</v>
      </c>
      <c r="C8" s="48"/>
      <c r="D8" s="49">
        <f>D3+D6+D4</f>
        <v>114391860.10999997</v>
      </c>
      <c r="E8" s="50">
        <f>D8-F8</f>
        <v>77471250.959999964</v>
      </c>
      <c r="F8" s="51">
        <f>F3+F6+F4</f>
        <v>36920609.150000006</v>
      </c>
      <c r="G8" s="52">
        <f>F8/D8</f>
        <v>0.3227555624543294</v>
      </c>
      <c r="H8" s="48"/>
      <c r="I8" s="49">
        <f>I3+I6+I4</f>
        <v>195420585.992883</v>
      </c>
      <c r="J8" s="50">
        <f>J3+J6+J4</f>
        <v>80272770.655890554</v>
      </c>
      <c r="K8" s="51">
        <f>K3+K6+K4</f>
        <v>115147815.33699246</v>
      </c>
      <c r="L8" s="53">
        <f>K8/I8</f>
        <v>0.58923073407008419</v>
      </c>
    </row>
    <row r="9" spans="1:12" ht="15.75" thickBot="1" x14ac:dyDescent="0.3">
      <c r="B9" s="54" t="s">
        <v>2</v>
      </c>
      <c r="C9" s="55"/>
      <c r="D9" s="56">
        <f>D5</f>
        <v>7611134.9099999983</v>
      </c>
      <c r="E9" s="57">
        <f>D9-F9</f>
        <v>6361895.0199999977</v>
      </c>
      <c r="F9" s="58">
        <f>F5</f>
        <v>1249239.8900000004</v>
      </c>
      <c r="G9" s="59">
        <f>F9/D9</f>
        <v>0.16413319495344494</v>
      </c>
      <c r="H9" s="55"/>
      <c r="I9" s="56">
        <f>I5</f>
        <v>10488077.484598717</v>
      </c>
      <c r="J9" s="57">
        <f>I9-K9</f>
        <v>6591954.2223603744</v>
      </c>
      <c r="K9" s="58">
        <f>K5</f>
        <v>3896123.2622383428</v>
      </c>
      <c r="L9" s="60">
        <f>K9/I9</f>
        <v>0.3714811668734932</v>
      </c>
    </row>
    <row r="11" spans="1:12" x14ac:dyDescent="0.25">
      <c r="I11" s="66" t="s">
        <v>18</v>
      </c>
      <c r="J11" s="66"/>
    </row>
    <row r="12" spans="1:12" x14ac:dyDescent="0.25">
      <c r="A12" s="2" t="s">
        <v>6</v>
      </c>
      <c r="B12" s="3"/>
      <c r="C12" s="3"/>
      <c r="D12" s="3"/>
      <c r="E12" s="3"/>
      <c r="F12" s="3"/>
      <c r="G12" s="3"/>
      <c r="H12" s="3"/>
      <c r="I12" s="26">
        <f>I3*((L3*$B$14+(1-L3)*$B$20*$B$18+(1-L3)*(1-$B$20)))</f>
        <v>52024480.529999979</v>
      </c>
      <c r="J12" s="26">
        <f>I12-D3</f>
        <v>0</v>
      </c>
    </row>
    <row r="13" spans="1:12" x14ac:dyDescent="0.25">
      <c r="A13" s="4" t="s">
        <v>7</v>
      </c>
      <c r="B13" s="3"/>
      <c r="C13" s="3"/>
      <c r="D13" s="3"/>
      <c r="E13" s="3"/>
      <c r="F13" s="3"/>
      <c r="G13" s="3"/>
      <c r="H13" s="3"/>
      <c r="I13" s="26">
        <f>I4*((L4*$B$14+(1-L4)*$B$20*$B$18+(1-L4)*(1-$B$20)))</f>
        <v>9440633.7799999993</v>
      </c>
      <c r="J13" s="26">
        <f>I13-D4</f>
        <v>0</v>
      </c>
    </row>
    <row r="14" spans="1:12" x14ac:dyDescent="0.25">
      <c r="A14" s="5" t="s">
        <v>8</v>
      </c>
      <c r="B14" s="6">
        <v>0.32063664466362535</v>
      </c>
      <c r="C14" s="7"/>
      <c r="D14" s="8"/>
      <c r="E14" s="8"/>
      <c r="F14" s="8"/>
      <c r="G14" s="8"/>
      <c r="H14" s="8"/>
      <c r="I14" s="26">
        <f>I5*((L5*$B$14+(1-L5)*$B$20*$B$18+(1-L5)*(1-$B$20)))</f>
        <v>7611134.9099999974</v>
      </c>
      <c r="J14" s="26">
        <f>I14-D5</f>
        <v>0</v>
      </c>
    </row>
    <row r="15" spans="1:12" x14ac:dyDescent="0.25">
      <c r="A15" s="12"/>
      <c r="B15" s="8"/>
      <c r="C15" s="11"/>
      <c r="D15" s="11"/>
      <c r="E15" s="11"/>
      <c r="F15" s="11"/>
      <c r="G15" s="9"/>
      <c r="H15" s="9"/>
      <c r="I15" s="26">
        <f>I6*((L6*$B$14+(1-L6)*$B$20*$B$18+(1-L6)*(1-$B$20)))</f>
        <v>52926745.79999999</v>
      </c>
      <c r="J15" s="26">
        <f>I15-D6</f>
        <v>0</v>
      </c>
    </row>
    <row r="16" spans="1:12" x14ac:dyDescent="0.25">
      <c r="B16" s="8"/>
      <c r="C16" s="11"/>
      <c r="D16" s="11"/>
      <c r="E16" s="11"/>
      <c r="F16" s="11"/>
      <c r="G16" s="9"/>
      <c r="H16" s="9"/>
    </row>
    <row r="17" spans="1:8" x14ac:dyDescent="0.25">
      <c r="A17" s="4" t="s">
        <v>11</v>
      </c>
      <c r="B17" s="13"/>
      <c r="C17" s="13"/>
      <c r="D17" s="13"/>
      <c r="E17" s="13"/>
      <c r="F17" s="13"/>
      <c r="G17" s="13"/>
      <c r="H17" s="13"/>
    </row>
    <row r="18" spans="1:8" x14ac:dyDescent="0.25">
      <c r="A18" s="14" t="s">
        <v>12</v>
      </c>
      <c r="B18" s="6">
        <v>0.65100000000000002</v>
      </c>
      <c r="C18" s="15"/>
      <c r="D18" s="15"/>
      <c r="E18" s="15"/>
      <c r="G18" s="15"/>
      <c r="H18" s="15"/>
    </row>
    <row r="19" spans="1:8" x14ac:dyDescent="0.25">
      <c r="A19" s="16" t="s">
        <v>13</v>
      </c>
      <c r="B19" s="17"/>
    </row>
    <row r="20" spans="1:8" x14ac:dyDescent="0.25">
      <c r="A20" s="10" t="s">
        <v>9</v>
      </c>
      <c r="B20" s="18">
        <v>0.1</v>
      </c>
    </row>
    <row r="21" spans="1:8" x14ac:dyDescent="0.25">
      <c r="A21" s="10" t="s">
        <v>10</v>
      </c>
      <c r="B21" s="18">
        <v>0.1</v>
      </c>
    </row>
  </sheetData>
  <mergeCells count="3">
    <mergeCell ref="D1:G1"/>
    <mergeCell ref="I1:K1"/>
    <mergeCell ref="I11:J11"/>
  </mergeCells>
  <pageMargins left="0.7" right="0.7" top="0.75" bottom="0.75" header="0.3" footer="0.3"/>
  <pageSetup paperSize="9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Torres</dc:creator>
  <cp:lastModifiedBy>JennyDL</cp:lastModifiedBy>
  <cp:lastPrinted>2014-03-27T18:48:29Z</cp:lastPrinted>
  <dcterms:created xsi:type="dcterms:W3CDTF">2014-03-27T18:48:04Z</dcterms:created>
  <dcterms:modified xsi:type="dcterms:W3CDTF">2018-01-29T15:06:54Z</dcterms:modified>
</cp:coreProperties>
</file>