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8780" windowHeight="85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5" i="1"/>
  <c r="E4"/>
  <c r="J4" s="1"/>
  <c r="E3"/>
  <c r="F8"/>
  <c r="E8" s="1"/>
  <c r="F7"/>
  <c r="G7" s="1"/>
  <c r="D8"/>
  <c r="D7"/>
  <c r="E7" s="1"/>
  <c r="J5"/>
  <c r="J3" l="1"/>
  <c r="G8"/>
  <c r="K3"/>
  <c r="K5"/>
  <c r="K4"/>
  <c r="I5" l="1"/>
  <c r="L5" s="1"/>
  <c r="I3"/>
  <c r="L3"/>
  <c r="K7"/>
  <c r="K8"/>
  <c r="I4"/>
  <c r="L4" s="1"/>
  <c r="I11" l="1"/>
  <c r="J11" s="1"/>
  <c r="I7"/>
  <c r="J7" s="1"/>
  <c r="I8"/>
  <c r="J8" s="1"/>
  <c r="I12"/>
  <c r="J12" s="1"/>
  <c r="L7"/>
  <c r="I13"/>
  <c r="J13" s="1"/>
  <c r="G5"/>
  <c r="G4"/>
  <c r="G3"/>
  <c r="L8" l="1"/>
</calcChain>
</file>

<file path=xl/comments1.xml><?xml version="1.0" encoding="utf-8"?>
<comments xmlns="http://schemas.openxmlformats.org/spreadsheetml/2006/main">
  <authors>
    <author>Leandro Torres</author>
    <author>Mariana Alvarez Guerrero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Información proveniente de la hojas de cálculo "%MO" de los archivos ModeloENSA2012.xlsm y ModeloEDEMET2012.xlsm</t>
        </r>
      </text>
    </comment>
    <comment ref="A17" authorId="1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<sst xmlns="http://schemas.openxmlformats.org/spreadsheetml/2006/main" count="32" uniqueCount="23">
  <si>
    <t>Distribución</t>
  </si>
  <si>
    <t>EDEMET</t>
  </si>
  <si>
    <t>Comercialización</t>
  </si>
  <si>
    <t>ENSA</t>
  </si>
  <si>
    <t>Activos Totales</t>
  </si>
  <si>
    <t>Mano de Obra</t>
  </si>
  <si>
    <t>Factores de ajuste</t>
  </si>
  <si>
    <t>1) Componente Mano de Obra</t>
  </si>
  <si>
    <t>AD</t>
  </si>
  <si>
    <t>AC</t>
  </si>
  <si>
    <t>2) Componente Materiales</t>
  </si>
  <si>
    <t>PPP</t>
  </si>
  <si>
    <t>% Nacional</t>
  </si>
  <si>
    <t>USD en USA</t>
  </si>
  <si>
    <t>USD en Panamá</t>
  </si>
  <si>
    <t>Materiales</t>
  </si>
  <si>
    <t>% MO / Activos Totales</t>
  </si>
  <si>
    <t>check:</t>
  </si>
  <si>
    <t>Relación PIB</t>
  </si>
  <si>
    <t>Empresa</t>
  </si>
  <si>
    <t>Actividad</t>
  </si>
  <si>
    <t>Año</t>
  </si>
  <si>
    <t>TOTAL</t>
  </si>
</sst>
</file>

<file path=xl/styles.xml><?xml version="1.0" encoding="utf-8"?>
<styleSheet xmlns="http://schemas.openxmlformats.org/spreadsheetml/2006/main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000"/>
    <numFmt numFmtId="168" formatCode="_-* #,##0.000\ _€_-;\-* #,##0.000\ _€_-;_-* &quot;-&quot;??\ _€_-;_-@_-"/>
    <numFmt numFmtId="169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2"/>
    </xf>
    <xf numFmtId="167" fontId="7" fillId="0" borderId="0" xfId="5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left" vertical="center" indent="3"/>
    </xf>
    <xf numFmtId="10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164" fontId="7" fillId="0" borderId="0" xfId="1" applyFont="1" applyAlignment="1">
      <alignment horizontal="center" vertical="center"/>
    </xf>
    <xf numFmtId="0" fontId="0" fillId="0" borderId="0" xfId="0" applyFont="1" applyFill="1" applyBorder="1" applyAlignment="1">
      <alignment horizontal="left" vertical="justify" indent="2"/>
    </xf>
    <xf numFmtId="0" fontId="7" fillId="0" borderId="0" xfId="0" applyFont="1" applyFill="1" applyBorder="1" applyAlignment="1">
      <alignment horizontal="center" vertical="center"/>
    </xf>
    <xf numFmtId="9" fontId="7" fillId="0" borderId="0" xfId="2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/>
    </xf>
    <xf numFmtId="166" fontId="2" fillId="5" borderId="1" xfId="2" applyNumberFormat="1" applyFont="1" applyFill="1" applyBorder="1" applyAlignment="1">
      <alignment horizontal="center"/>
    </xf>
    <xf numFmtId="0" fontId="4" fillId="0" borderId="0" xfId="0" applyFont="1"/>
    <xf numFmtId="165" fontId="2" fillId="3" borderId="1" xfId="1" applyNumberFormat="1" applyFont="1" applyFill="1" applyBorder="1" applyAlignment="1">
      <alignment horizontal="center"/>
    </xf>
    <xf numFmtId="165" fontId="0" fillId="0" borderId="0" xfId="1" applyNumberFormat="1" applyFont="1"/>
    <xf numFmtId="165" fontId="7" fillId="0" borderId="0" xfId="1" applyNumberFormat="1" applyFont="1"/>
    <xf numFmtId="10" fontId="0" fillId="0" borderId="0" xfId="0" applyNumberFormat="1"/>
    <xf numFmtId="169" fontId="3" fillId="0" borderId="0" xfId="0" applyNumberFormat="1" applyFont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Border="1"/>
    <xf numFmtId="0" fontId="2" fillId="0" borderId="2" xfId="3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_COyM_DDE_DOLAR_97-04_SANJUAN" xfId="5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E13" sqref="E13"/>
    </sheetView>
  </sheetViews>
  <sheetFormatPr baseColWidth="10" defaultColWidth="15.7109375" defaultRowHeight="15"/>
  <cols>
    <col min="2" max="2" width="15.140625" bestFit="1" customWidth="1"/>
    <col min="3" max="3" width="5" bestFit="1" customWidth="1"/>
    <col min="4" max="4" width="14.28515625" bestFit="1" customWidth="1"/>
    <col min="5" max="5" width="12.85546875" bestFit="1" customWidth="1"/>
    <col min="6" max="6" width="13.5703125" bestFit="1" customWidth="1"/>
    <col min="7" max="7" width="21.5703125" bestFit="1" customWidth="1"/>
    <col min="8" max="8" width="5.5703125" customWidth="1"/>
    <col min="9" max="9" width="14.28515625" bestFit="1" customWidth="1"/>
    <col min="10" max="10" width="12.85546875" bestFit="1" customWidth="1"/>
    <col min="11" max="11" width="13.5703125" bestFit="1" customWidth="1"/>
    <col min="12" max="12" width="21.5703125" bestFit="1" customWidth="1"/>
  </cols>
  <sheetData>
    <row r="1" spans="1:12">
      <c r="D1" s="34" t="s">
        <v>14</v>
      </c>
      <c r="E1" s="34"/>
      <c r="F1" s="34"/>
      <c r="G1" s="34"/>
      <c r="I1" s="34" t="s">
        <v>13</v>
      </c>
      <c r="J1" s="34"/>
      <c r="K1" s="34"/>
    </row>
    <row r="2" spans="1:12">
      <c r="A2" s="30" t="s">
        <v>19</v>
      </c>
      <c r="B2" s="31" t="s">
        <v>20</v>
      </c>
      <c r="C2" s="30" t="s">
        <v>21</v>
      </c>
      <c r="D2" s="13" t="s">
        <v>4</v>
      </c>
      <c r="E2" s="20" t="s">
        <v>15</v>
      </c>
      <c r="F2" s="13" t="s">
        <v>5</v>
      </c>
      <c r="G2" s="13" t="s">
        <v>16</v>
      </c>
      <c r="I2" s="23" t="s">
        <v>4</v>
      </c>
      <c r="J2" s="13" t="s">
        <v>15</v>
      </c>
      <c r="K2" s="13" t="s">
        <v>5</v>
      </c>
      <c r="L2" s="13" t="s">
        <v>16</v>
      </c>
    </row>
    <row r="3" spans="1:12">
      <c r="A3" s="32" t="s">
        <v>1</v>
      </c>
      <c r="B3" s="33" t="s">
        <v>0</v>
      </c>
      <c r="C3" s="32">
        <v>2012</v>
      </c>
      <c r="D3" s="1">
        <v>26353011.030000012</v>
      </c>
      <c r="E3" s="24">
        <f>D3-F3</f>
        <v>17255358.779800002</v>
      </c>
      <c r="F3" s="21">
        <v>9097652.2502000108</v>
      </c>
      <c r="G3" s="22">
        <f>F3/D3</f>
        <v>0.34522249620141437</v>
      </c>
      <c r="H3" s="27"/>
      <c r="I3" s="1">
        <f>J3+K3</f>
        <v>65331058.275596209</v>
      </c>
      <c r="J3" s="24">
        <f>E3/(($B$19*$B$17)+(1-$B$19))</f>
        <v>17907180.13677875</v>
      </c>
      <c r="K3" s="21">
        <f>F3/$B$13</f>
        <v>47423878.138817459</v>
      </c>
      <c r="L3" s="22">
        <f>K3/I3</f>
        <v>0.72590096334827314</v>
      </c>
    </row>
    <row r="4" spans="1:12">
      <c r="A4" s="32" t="s">
        <v>3</v>
      </c>
      <c r="B4" s="33" t="s">
        <v>2</v>
      </c>
      <c r="C4" s="32">
        <v>2012</v>
      </c>
      <c r="D4" s="1">
        <v>4731300.4099999992</v>
      </c>
      <c r="E4" s="24">
        <f>D4-F4</f>
        <v>3910929.189999999</v>
      </c>
      <c r="F4" s="21">
        <v>820371.22000000032</v>
      </c>
      <c r="G4" s="22">
        <f>F4/D4</f>
        <v>0.1733923338002544</v>
      </c>
      <c r="H4" s="27"/>
      <c r="I4" s="1">
        <f>J4+K4</f>
        <v>8335062.8971306533</v>
      </c>
      <c r="J4" s="24">
        <f>E4/(($B$20*$B$17)+(1-$B$19))</f>
        <v>4058664.5807388946</v>
      </c>
      <c r="K4" s="21">
        <f>F4/$B$13</f>
        <v>4276398.3163917586</v>
      </c>
      <c r="L4" s="22">
        <f>K4/I4</f>
        <v>0.51306131329421756</v>
      </c>
    </row>
    <row r="5" spans="1:12">
      <c r="A5" s="32" t="s">
        <v>3</v>
      </c>
      <c r="B5" s="33" t="s">
        <v>0</v>
      </c>
      <c r="C5" s="32">
        <v>2012</v>
      </c>
      <c r="D5" s="1">
        <v>13585481.349999998</v>
      </c>
      <c r="E5" s="24">
        <f>D5-F5</f>
        <v>9904488.4699999988</v>
      </c>
      <c r="F5" s="21">
        <v>3680992.879999999</v>
      </c>
      <c r="G5" s="22">
        <f>F5/D5</f>
        <v>0.27095049377841879</v>
      </c>
      <c r="H5" s="27"/>
      <c r="I5" s="1">
        <f>J5+K5</f>
        <v>29466763.229736179</v>
      </c>
      <c r="J5" s="24">
        <f>E5/(($B$19*$B$17)+(1-$B$19))</f>
        <v>10278630.624740554</v>
      </c>
      <c r="K5" s="21">
        <f>F5/$B$13</f>
        <v>19188132.604995627</v>
      </c>
      <c r="L5" s="22">
        <f>K5/I5</f>
        <v>0.65117883682697986</v>
      </c>
    </row>
    <row r="6" spans="1:12">
      <c r="B6" s="29"/>
      <c r="D6" s="25"/>
      <c r="E6" s="26"/>
      <c r="F6" s="25"/>
      <c r="I6" s="25"/>
      <c r="J6" s="26"/>
      <c r="K6" s="25"/>
    </row>
    <row r="7" spans="1:12">
      <c r="A7" s="32" t="s">
        <v>22</v>
      </c>
      <c r="B7" s="33" t="s">
        <v>0</v>
      </c>
      <c r="C7" s="32">
        <v>2012</v>
      </c>
      <c r="D7" s="1">
        <f>D3+D5</f>
        <v>39938492.38000001</v>
      </c>
      <c r="E7" s="24">
        <f>D7-F7</f>
        <v>27159847.2498</v>
      </c>
      <c r="F7" s="21">
        <f>F3+F5</f>
        <v>12778645.13020001</v>
      </c>
      <c r="G7" s="22">
        <f>F7/D7</f>
        <v>0.31995812482393976</v>
      </c>
      <c r="I7" s="1">
        <f>I3+I5</f>
        <v>94797821.505332381</v>
      </c>
      <c r="J7" s="24">
        <f>I7-K7</f>
        <v>28185810.761519298</v>
      </c>
      <c r="K7" s="21">
        <f>K3+K5</f>
        <v>66612010.743813083</v>
      </c>
      <c r="L7" s="22">
        <f>K7/I7</f>
        <v>0.702674488570037</v>
      </c>
    </row>
    <row r="8" spans="1:12">
      <c r="A8" s="32" t="s">
        <v>22</v>
      </c>
      <c r="B8" s="33" t="s">
        <v>2</v>
      </c>
      <c r="C8" s="32">
        <v>2012</v>
      </c>
      <c r="D8" s="1">
        <f>D4</f>
        <v>4731300.4099999992</v>
      </c>
      <c r="E8" s="24">
        <f>D8-F8</f>
        <v>3910929.189999999</v>
      </c>
      <c r="F8" s="21">
        <f>F4</f>
        <v>820371.22000000032</v>
      </c>
      <c r="G8" s="22">
        <f>F8/D8</f>
        <v>0.1733923338002544</v>
      </c>
      <c r="I8" s="1">
        <f>I4</f>
        <v>8335062.8971306533</v>
      </c>
      <c r="J8" s="24">
        <f>I8-K8</f>
        <v>4058664.5807388946</v>
      </c>
      <c r="K8" s="21">
        <f>K4</f>
        <v>4276398.3163917586</v>
      </c>
      <c r="L8" s="22">
        <f>K8/I8</f>
        <v>0.51306131329421756</v>
      </c>
    </row>
    <row r="9" spans="1:12">
      <c r="B9" s="29"/>
    </row>
    <row r="10" spans="1:12">
      <c r="I10" s="35" t="s">
        <v>17</v>
      </c>
      <c r="J10" s="35"/>
    </row>
    <row r="11" spans="1:12">
      <c r="A11" s="2" t="s">
        <v>6</v>
      </c>
      <c r="B11" s="3"/>
      <c r="C11" s="3"/>
      <c r="D11" s="3"/>
      <c r="E11" s="3"/>
      <c r="F11" s="3"/>
      <c r="G11" s="3"/>
      <c r="H11" s="3"/>
      <c r="I11" s="28">
        <f>I3*((L3*$B$13+(1-L3)*$B$19*$B$17+(1-L3)*(1-$B$19)))</f>
        <v>26353011.030000012</v>
      </c>
      <c r="J11" s="28">
        <f>I11-D3</f>
        <v>0</v>
      </c>
    </row>
    <row r="12" spans="1:12">
      <c r="A12" s="4" t="s">
        <v>7</v>
      </c>
      <c r="B12" s="3"/>
      <c r="C12" s="3"/>
      <c r="D12" s="3"/>
      <c r="E12" s="3"/>
      <c r="F12" s="3"/>
      <c r="G12" s="3"/>
      <c r="H12" s="3"/>
      <c r="I12" s="28">
        <f>I4*((L4*$B$13+(1-L4)*$B$19*$B$17+(1-L4)*(1-$B$19)))</f>
        <v>4731300.4099999992</v>
      </c>
      <c r="J12" s="28">
        <f>I12-D4</f>
        <v>0</v>
      </c>
    </row>
    <row r="13" spans="1:12">
      <c r="A13" s="5" t="s">
        <v>18</v>
      </c>
      <c r="B13" s="6">
        <v>0.19183695233801193</v>
      </c>
      <c r="C13" s="7"/>
      <c r="D13" s="8"/>
      <c r="E13" s="8"/>
      <c r="F13" s="8"/>
      <c r="G13" s="8"/>
      <c r="H13" s="8"/>
      <c r="I13" s="28">
        <f>I5*((L5*$B$13+(1-L5)*$B$19*$B$17+(1-L5)*(1-$B$19)))</f>
        <v>13585481.349999998</v>
      </c>
      <c r="J13" s="28">
        <f>I13-D5</f>
        <v>0</v>
      </c>
    </row>
    <row r="14" spans="1:12">
      <c r="A14" s="12"/>
      <c r="B14" s="8"/>
      <c r="C14" s="11"/>
      <c r="D14" s="11"/>
      <c r="E14" s="11"/>
      <c r="F14" s="11"/>
      <c r="G14" s="9"/>
      <c r="H14" s="9"/>
    </row>
    <row r="15" spans="1:12">
      <c r="A15" s="4" t="s">
        <v>10</v>
      </c>
      <c r="B15" s="8"/>
      <c r="C15" s="11"/>
      <c r="D15" s="11"/>
      <c r="E15" s="11"/>
      <c r="F15" s="11"/>
      <c r="G15" s="9"/>
      <c r="H15" s="9"/>
    </row>
    <row r="16" spans="1:12">
      <c r="A16" s="4"/>
      <c r="B16" s="13">
        <v>2012</v>
      </c>
      <c r="C16" s="13"/>
      <c r="D16" s="13"/>
      <c r="E16" s="13"/>
      <c r="F16" s="13"/>
      <c r="G16" s="13"/>
      <c r="H16" s="13"/>
    </row>
    <row r="17" spans="1:8">
      <c r="A17" s="14" t="s">
        <v>11</v>
      </c>
      <c r="B17" s="19">
        <v>0.63600000000000001</v>
      </c>
      <c r="C17" s="15"/>
      <c r="D17" s="15"/>
      <c r="E17" s="15"/>
      <c r="G17" s="15"/>
      <c r="H17" s="15"/>
    </row>
    <row r="18" spans="1:8">
      <c r="A18" s="16" t="s">
        <v>12</v>
      </c>
      <c r="B18" s="17"/>
    </row>
    <row r="19" spans="1:8">
      <c r="A19" s="10" t="s">
        <v>8</v>
      </c>
      <c r="B19" s="18">
        <v>0.1</v>
      </c>
    </row>
    <row r="20" spans="1:8">
      <c r="A20" s="10" t="s">
        <v>9</v>
      </c>
      <c r="B20" s="18">
        <v>0.1</v>
      </c>
    </row>
  </sheetData>
  <sheetProtection password="CCC5" sheet="1" objects="1" scenarios="1"/>
  <mergeCells count="3">
    <mergeCell ref="D1:G1"/>
    <mergeCell ref="I1:K1"/>
    <mergeCell ref="I10:J1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DELL</cp:lastModifiedBy>
  <cp:lastPrinted>2014-03-27T18:48:29Z</cp:lastPrinted>
  <dcterms:created xsi:type="dcterms:W3CDTF">2014-03-27T18:48:04Z</dcterms:created>
  <dcterms:modified xsi:type="dcterms:W3CDTF">2014-05-12T16:17:19Z</dcterms:modified>
</cp:coreProperties>
</file>