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60" windowWidth="18780" windowHeight="6795" activeTab="1"/>
  </bookViews>
  <sheets>
    <sheet name="Datos" sheetId="1" r:id="rId1"/>
    <sheet name="Diccionario" sheetId="2" r:id="rId2"/>
  </sheets>
  <definedNames>
    <definedName name="_xlnm._FilterDatabase" localSheetId="0" hidden="1">Datos!$A$3:$Q$3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J9" i="1"/>
  <c r="J8"/>
  <c r="K7"/>
  <c r="J7"/>
  <c r="D4" l="1"/>
  <c r="G9" l="1"/>
  <c r="D7"/>
  <c r="H8"/>
  <c r="H9"/>
  <c r="H7"/>
  <c r="G8"/>
  <c r="G7"/>
  <c r="F8"/>
  <c r="F9"/>
  <c r="F7"/>
  <c r="E8"/>
  <c r="E9"/>
  <c r="E7"/>
  <c r="D8"/>
  <c r="D9"/>
  <c r="H5" l="1"/>
  <c r="H6"/>
  <c r="F5"/>
  <c r="F6"/>
  <c r="G5"/>
  <c r="G6"/>
  <c r="G19"/>
  <c r="G4" s="1"/>
  <c r="E5"/>
  <c r="E6"/>
  <c r="E4"/>
  <c r="D5"/>
  <c r="D6"/>
  <c r="J6" l="1"/>
  <c r="J5"/>
  <c r="K4"/>
  <c r="J4"/>
  <c r="H19"/>
  <c r="H4" s="1"/>
  <c r="F19"/>
  <c r="F4" s="1"/>
</calcChain>
</file>

<file path=xl/sharedStrings.xml><?xml version="1.0" encoding="utf-8"?>
<sst xmlns="http://schemas.openxmlformats.org/spreadsheetml/2006/main" count="79" uniqueCount="39">
  <si>
    <t>respondent_ID</t>
  </si>
  <si>
    <t>respondent_name</t>
  </si>
  <si>
    <t>Activos_Com</t>
  </si>
  <si>
    <t>Activos_Distr</t>
  </si>
  <si>
    <t>OYM_Distr</t>
  </si>
  <si>
    <t>OYM_Com</t>
  </si>
  <si>
    <t>OYM_Adm</t>
  </si>
  <si>
    <t>Energia_Ventas</t>
  </si>
  <si>
    <t>Energia_Perdidas</t>
  </si>
  <si>
    <t>Demanda_Max</t>
  </si>
  <si>
    <t>Clientes_Cant</t>
  </si>
  <si>
    <t>Año</t>
  </si>
  <si>
    <t>Activos de comercialización</t>
  </si>
  <si>
    <t>Activos de distribución</t>
  </si>
  <si>
    <t>Costos de administración</t>
  </si>
  <si>
    <t>Costos de operación y mantenimiento de distribución</t>
  </si>
  <si>
    <t>Costos de operación y mantenimiento de comercialización</t>
  </si>
  <si>
    <t>Carga máxima</t>
  </si>
  <si>
    <t>numero de clientes</t>
  </si>
  <si>
    <t>Pérdidas de energía</t>
  </si>
  <si>
    <t>Energía vendida</t>
  </si>
  <si>
    <t>ENSA</t>
  </si>
  <si>
    <t>EDEMET</t>
  </si>
  <si>
    <t>EDECHI</t>
  </si>
  <si>
    <t>1) Componente Mano de Obra</t>
  </si>
  <si>
    <t>Costo laboral relativo</t>
  </si>
  <si>
    <t>Participación de la mano de obra en los costos totales</t>
  </si>
  <si>
    <t>AD</t>
  </si>
  <si>
    <t>AC</t>
  </si>
  <si>
    <t>COM</t>
  </si>
  <si>
    <t>CC</t>
  </si>
  <si>
    <t>CA</t>
  </si>
  <si>
    <t>2) Componente Materiales</t>
  </si>
  <si>
    <t>PPP</t>
  </si>
  <si>
    <t>% Nacional</t>
  </si>
  <si>
    <t>DATOS PARA AJUSTE</t>
  </si>
  <si>
    <t>DATOS SIN AJUSTAR 2012</t>
  </si>
  <si>
    <t>DATOS SIN AJUSTAR 2011</t>
  </si>
  <si>
    <t>DATOS EMPRESAS PANAMÁ, A PRECIOS CORRIENTES DE CADA AÑO, Y LLEVADOS A VALORES PUESTOS EN USA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</si>
</sst>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left" vertical="center" indent="1"/>
    </xf>
    <xf numFmtId="164" fontId="4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2"/>
    </xf>
    <xf numFmtId="165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Border="1" applyAlignment="1"/>
    <xf numFmtId="0" fontId="0" fillId="2" borderId="0" xfId="0" applyFont="1" applyFill="1" applyAlignment="1">
      <alignment horizontal="left" vertical="center" indent="3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indent="2"/>
    </xf>
    <xf numFmtId="0" fontId="0" fillId="2" borderId="0" xfId="0" applyFont="1" applyFill="1" applyBorder="1" applyAlignment="1">
      <alignment horizontal="left" vertical="justify" indent="2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ont="1" applyFill="1" applyAlignment="1">
      <alignment horizontal="left" vertical="center" indent="1"/>
    </xf>
    <xf numFmtId="164" fontId="4" fillId="3" borderId="0" xfId="1" applyFont="1" applyFill="1" applyAlignment="1">
      <alignment horizont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left" vertical="center" indent="2"/>
    </xf>
    <xf numFmtId="165" fontId="4" fillId="3" borderId="0" xfId="2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 applyAlignment="1"/>
    <xf numFmtId="0" fontId="0" fillId="3" borderId="0" xfId="0" applyFont="1" applyFill="1" applyAlignment="1">
      <alignment horizontal="left" vertical="center" indent="3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indent="2"/>
    </xf>
    <xf numFmtId="0" fontId="0" fillId="3" borderId="0" xfId="0" applyFont="1" applyFill="1" applyBorder="1" applyAlignment="1">
      <alignment horizontal="left" vertical="justify" indent="2"/>
    </xf>
    <xf numFmtId="0" fontId="6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Normal_COyM_DDE_DOLAR_97-04_SANJU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62"/>
  <sheetViews>
    <sheetView zoomScale="70" zoomScaleNormal="70" workbookViewId="0">
      <selection activeCell="B7" sqref="B7"/>
    </sheetView>
  </sheetViews>
  <sheetFormatPr baseColWidth="10" defaultRowHeight="15"/>
  <cols>
    <col min="1" max="1" width="15.42578125" style="1" bestFit="1" customWidth="1"/>
    <col min="2" max="2" width="65.7109375" style="1" bestFit="1" customWidth="1"/>
    <col min="3" max="3" width="65.7109375" style="1" customWidth="1"/>
    <col min="4" max="4" width="22" bestFit="1" customWidth="1"/>
    <col min="5" max="5" width="20.28515625" bestFit="1" customWidth="1"/>
    <col min="6" max="7" width="19.5703125" bestFit="1" customWidth="1"/>
    <col min="8" max="8" width="25.42578125" bestFit="1" customWidth="1"/>
    <col min="9" max="9" width="31.7109375" bestFit="1" customWidth="1"/>
    <col min="10" max="10" width="27.28515625" bestFit="1" customWidth="1"/>
    <col min="11" max="11" width="21.28515625" bestFit="1" customWidth="1"/>
    <col min="12" max="12" width="20.28515625" bestFit="1" customWidth="1"/>
    <col min="13" max="13" width="22" bestFit="1" customWidth="1"/>
    <col min="14" max="14" width="31.7109375" bestFit="1" customWidth="1"/>
    <col min="15" max="15" width="27.28515625" bestFit="1" customWidth="1"/>
    <col min="16" max="16" width="21.7109375" bestFit="1" customWidth="1"/>
    <col min="17" max="17" width="20.7109375" bestFit="1" customWidth="1"/>
  </cols>
  <sheetData>
    <row r="1" spans="1:17">
      <c r="A1" s="35" t="s">
        <v>38</v>
      </c>
    </row>
    <row r="3" spans="1:17">
      <c r="A3" s="1" t="s">
        <v>0</v>
      </c>
      <c r="B3" s="1" t="s">
        <v>1</v>
      </c>
      <c r="C3" s="1" t="s">
        <v>11</v>
      </c>
      <c r="D3" s="1" t="s">
        <v>3</v>
      </c>
      <c r="E3" s="1" t="s">
        <v>2</v>
      </c>
      <c r="F3" s="1" t="s">
        <v>5</v>
      </c>
      <c r="G3" s="1" t="s">
        <v>4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/>
      <c r="N3" s="1"/>
      <c r="O3" s="1"/>
      <c r="P3" s="1"/>
      <c r="Q3" s="1"/>
    </row>
    <row r="4" spans="1:17">
      <c r="B4" s="2" t="s">
        <v>21</v>
      </c>
      <c r="C4" s="2">
        <v>2012</v>
      </c>
      <c r="D4" s="3">
        <f>D19/($C$27*$C$25+(1-$C$27)*$C$35*$C$33+(1-$C$27)*(1-$C$35))</f>
        <v>613145062.29782534</v>
      </c>
      <c r="E4" s="3">
        <f>E19/($C$28*$C$25+(1-$C$28)*$C$36*$C$33+(1-$C$28)*(1-$C$36))</f>
        <v>58862218.33687108</v>
      </c>
      <c r="F4" s="3">
        <f>F19/($C$30*$C$25+(1-$C$30)*$C$38*$C$33+(1-$C$30)*(1-$C$38))</f>
        <v>20431990.599824734</v>
      </c>
      <c r="G4" s="3">
        <f>G19/($C$29*$C$25+(1-$C$29)*$C$37*$C$33+(1-$C$29)*(1-$C$37))</f>
        <v>18432461.37619748</v>
      </c>
      <c r="H4" s="3">
        <f>H19/($C$31*$C$25+(1-$C$31)*$C$39*$C$33+(1-$C$31)*(1-$C$39))</f>
        <v>19630290.927061904</v>
      </c>
      <c r="I4" s="3">
        <v>2723477.2659999998</v>
      </c>
      <c r="J4" s="3">
        <f>311.46*1000</f>
        <v>311460</v>
      </c>
      <c r="K4" s="3">
        <f>I4/(365*24)/0.68</f>
        <v>457.20475188020413</v>
      </c>
      <c r="L4" s="3">
        <v>369041</v>
      </c>
    </row>
    <row r="5" spans="1:17">
      <c r="B5" s="2" t="s">
        <v>22</v>
      </c>
      <c r="C5" s="2">
        <v>2012</v>
      </c>
      <c r="D5" s="3">
        <f>D20/($C$27*$C$25+(1-$C$27)*$C$35*$C$33+(1-$C$27)*(1-$C$35))</f>
        <v>888729584.88844275</v>
      </c>
      <c r="E5" s="3">
        <f>E20/($C$28*$C$25+(1-$C$28)*$C$36*$C$33+(1-$C$28)*(1-$C$36))</f>
        <v>69642954.760550469</v>
      </c>
      <c r="F5" s="3">
        <f>F20/($C$30*$C$25+(1-$C$30)*$C$38*$C$33+(1-$C$30)*(1-$C$38))</f>
        <v>13670395.745081689</v>
      </c>
      <c r="G5" s="3">
        <f>G20/($C$29*$C$25+(1-$C$29)*$C$37*$C$33+(1-$C$29)*(1-$C$37))</f>
        <v>40206287.700946413</v>
      </c>
      <c r="H5" s="3">
        <f>H20/($C$31*$C$25+(1-$C$31)*$C$39*$C$33+(1-$C$31)*(1-$C$39))</f>
        <v>19369025.957201634</v>
      </c>
      <c r="I5" s="3">
        <v>3477490.3510000003</v>
      </c>
      <c r="J5" s="3">
        <f>397.95*1000</f>
        <v>397950</v>
      </c>
      <c r="K5" s="3">
        <v>662.36888120000003</v>
      </c>
      <c r="L5" s="3">
        <v>384297</v>
      </c>
    </row>
    <row r="6" spans="1:17">
      <c r="B6" s="2" t="s">
        <v>23</v>
      </c>
      <c r="C6" s="2">
        <v>2012</v>
      </c>
      <c r="D6" s="3">
        <f>D21/($C$27*$C$25+(1-$C$27)*$C$35*$C$33+(1-$C$27)*(1-$C$35))</f>
        <v>196691665.56751814</v>
      </c>
      <c r="E6" s="3">
        <f>E21/($C$28*$C$25+(1-$C$28)*$C$36*$C$33+(1-$C$28)*(1-$C$36))</f>
        <v>13602826.891980939</v>
      </c>
      <c r="F6" s="3">
        <f>F21/($C$30*$C$25+(1-$C$30)*$C$38*$C$33+(1-$C$30)*(1-$C$38))</f>
        <v>1528610.3088821995</v>
      </c>
      <c r="G6" s="3">
        <f>G21/($C$29*$C$25+(1-$C$29)*$C$37*$C$33+(1-$C$29)*(1-$C$37))</f>
        <v>8244587.1942783771</v>
      </c>
      <c r="H6" s="3">
        <f>H21/($C$31*$C$25+(1-$C$31)*$C$39*$C$33+(1-$C$31)*(1-$C$39))</f>
        <v>2586095.5196189997</v>
      </c>
      <c r="I6" s="3">
        <v>593874.65799999994</v>
      </c>
      <c r="J6" s="3">
        <f>40.42*1000</f>
        <v>40420</v>
      </c>
      <c r="K6" s="3">
        <v>92.117875200000015</v>
      </c>
      <c r="L6" s="3">
        <v>115373</v>
      </c>
    </row>
    <row r="7" spans="1:17">
      <c r="B7" s="2" t="s">
        <v>21</v>
      </c>
      <c r="C7" s="2">
        <v>2011</v>
      </c>
      <c r="D7" s="3">
        <f>D42/($C$50*$C$48+(1-$C$50)*$C$58*$C$56+(1-$C$50)*(1-$C$58))</f>
        <v>605283588.96787727</v>
      </c>
      <c r="E7" s="3">
        <f>E42/($C$51*$C$48+(1-$C$51)*$C$59*$C$56+(1-$C$51)*(1-$C$59))</f>
        <v>60804710.487519063</v>
      </c>
      <c r="F7" s="3">
        <f>F42/($C$53*$C$48+(1-$C$53)*$C$61*$C$56+(1-$C$53)*(1-$C$61))</f>
        <v>17883630.958744314</v>
      </c>
      <c r="G7" s="3">
        <f>G42/($C$52*$C$48+(1-$C$52)*$C$60*$C$56+(1-$C$52)*(1-$C$60))</f>
        <v>15154004.920190416</v>
      </c>
      <c r="H7" s="3">
        <f>H42/($C$54*$C$48+(1-$C$54)*$C$62*$C$56+(1-$C$54)*(1-$C$62))</f>
        <v>22050234.461733188</v>
      </c>
      <c r="I7" s="3">
        <v>2525788.1119999997</v>
      </c>
      <c r="J7" s="3">
        <f>302.85*1000</f>
        <v>302850</v>
      </c>
      <c r="K7" s="3">
        <f>I7/(365*24)/0.68</f>
        <v>424.01761214074662</v>
      </c>
      <c r="L7" s="3">
        <v>359900</v>
      </c>
    </row>
    <row r="8" spans="1:17">
      <c r="B8" s="2" t="s">
        <v>22</v>
      </c>
      <c r="C8" s="2">
        <v>2011</v>
      </c>
      <c r="D8" s="3">
        <f>D43/($C$50*$C$48+(1-$C$50)*$C$58*$C$56+(1-$C$50)*(1-$C$58))</f>
        <v>827084012.09940219</v>
      </c>
      <c r="E8" s="3">
        <f t="shared" ref="E8:E9" si="0">E43/($C$51*$C$48+(1-$C$51)*$C$59*$C$56+(1-$C$51)*(1-$C$59))</f>
        <v>69870421.002451971</v>
      </c>
      <c r="F8" s="3">
        <f t="shared" ref="F8:F9" si="1">F43/($C$53*$C$48+(1-$C$53)*$C$61*$C$56+(1-$C$53)*(1-$C$61))</f>
        <v>13670395.745081689</v>
      </c>
      <c r="G8" s="3">
        <f t="shared" ref="G8" si="2">G43/($C$52*$C$48+(1-$C$52)*$C$60*$C$56+(1-$C$52)*(1-$C$60))</f>
        <v>40206287.700946413</v>
      </c>
      <c r="H8" s="3">
        <f t="shared" ref="H8:H9" si="3">H43/($C$54*$C$48+(1-$C$54)*$C$62*$C$56+(1-$C$54)*(1-$C$62))</f>
        <v>19369025.957201634</v>
      </c>
      <c r="I8" s="3">
        <v>3197368.7480000001</v>
      </c>
      <c r="J8" s="3">
        <f>370.23*1000</f>
        <v>370230</v>
      </c>
      <c r="K8" s="3">
        <v>626.64979413245555</v>
      </c>
      <c r="L8" s="3">
        <v>369578</v>
      </c>
    </row>
    <row r="9" spans="1:17">
      <c r="B9" s="2" t="s">
        <v>23</v>
      </c>
      <c r="C9" s="2">
        <v>2011</v>
      </c>
      <c r="D9" s="3">
        <f>D44/($C$50*$C$48+(1-$C$50)*$C$58*$C$56+(1-$C$50)*(1-$C$58))</f>
        <v>188425626.42060414</v>
      </c>
      <c r="E9" s="3">
        <f t="shared" si="0"/>
        <v>13602826.891980939</v>
      </c>
      <c r="F9" s="3">
        <f t="shared" si="1"/>
        <v>2846786.1040383177</v>
      </c>
      <c r="G9" s="3">
        <f>G44/($C$52*$C$48+(1-$C$52)*$C$60*$C$56+(1-$C$52)*(1-$C$60))</f>
        <v>6017389.5076446673</v>
      </c>
      <c r="H9" s="3">
        <f t="shared" si="3"/>
        <v>1827558.1320277569</v>
      </c>
      <c r="I9" s="3">
        <v>539914.23699999996</v>
      </c>
      <c r="J9" s="3">
        <f>33.97*1000</f>
        <v>33970</v>
      </c>
      <c r="K9" s="3">
        <v>91.787060249772452</v>
      </c>
      <c r="L9" s="3">
        <v>111352</v>
      </c>
    </row>
    <row r="10" spans="1:17">
      <c r="D10" s="1"/>
      <c r="E10" s="1"/>
      <c r="F10" s="1"/>
      <c r="G10" s="1"/>
      <c r="H10" s="1"/>
      <c r="I10" s="1"/>
      <c r="J10" s="1"/>
      <c r="K10" s="1"/>
      <c r="L10" s="1"/>
    </row>
    <row r="12" spans="1:17">
      <c r="I12" s="3"/>
      <c r="J12" s="3"/>
      <c r="K12" s="3"/>
      <c r="L12" s="3"/>
    </row>
    <row r="13" spans="1:17">
      <c r="I13" s="3"/>
      <c r="J13" s="3"/>
      <c r="K13" s="3"/>
      <c r="L13" s="3"/>
    </row>
    <row r="14" spans="1:17">
      <c r="I14" s="3"/>
      <c r="J14" s="3"/>
      <c r="K14" s="3"/>
      <c r="L14" s="3"/>
    </row>
    <row r="18" spans="2:8">
      <c r="B18" s="4" t="s">
        <v>36</v>
      </c>
      <c r="C18" s="5"/>
      <c r="D18" s="6"/>
      <c r="E18" s="6"/>
      <c r="F18" s="6"/>
      <c r="G18" s="6"/>
      <c r="H18" s="6"/>
    </row>
    <row r="19" spans="2:8">
      <c r="B19" s="7" t="s">
        <v>21</v>
      </c>
      <c r="C19" s="5">
        <v>2012</v>
      </c>
      <c r="D19" s="8">
        <v>351113253.48497325</v>
      </c>
      <c r="E19" s="8">
        <v>41346543.439999998</v>
      </c>
      <c r="F19" s="8">
        <f>13497722+1313376-330203+979695-696431</f>
        <v>14764159</v>
      </c>
      <c r="G19" s="8">
        <f>14253942-705594-2651110+696431</f>
        <v>11593669</v>
      </c>
      <c r="H19" s="8">
        <f>12214122-979695-713538</f>
        <v>10520889</v>
      </c>
    </row>
    <row r="20" spans="2:8">
      <c r="B20" s="7" t="s">
        <v>22</v>
      </c>
      <c r="C20" s="5">
        <v>2012</v>
      </c>
      <c r="D20" s="8">
        <v>508924812.75003755</v>
      </c>
      <c r="E20" s="8">
        <v>48919247.959999993</v>
      </c>
      <c r="F20" s="8">
        <v>9878229.7000000011</v>
      </c>
      <c r="G20" s="8">
        <v>25288993.249999996</v>
      </c>
      <c r="H20" s="8">
        <v>10380863.579200001</v>
      </c>
    </row>
    <row r="21" spans="2:8">
      <c r="B21" s="7" t="s">
        <v>23</v>
      </c>
      <c r="C21" s="5">
        <v>2012</v>
      </c>
      <c r="D21" s="8">
        <v>112634113.64999999</v>
      </c>
      <c r="E21" s="8">
        <v>9555023.3899999987</v>
      </c>
      <c r="F21" s="8">
        <v>1104574.0031600005</v>
      </c>
      <c r="G21" s="8">
        <v>5185689.1503125392</v>
      </c>
      <c r="H21" s="8">
        <v>1386022.449</v>
      </c>
    </row>
    <row r="22" spans="2:8">
      <c r="B22" s="5"/>
      <c r="C22" s="5"/>
      <c r="D22" s="8"/>
      <c r="E22" s="8"/>
      <c r="F22" s="8"/>
      <c r="G22" s="8"/>
      <c r="H22" s="8"/>
    </row>
    <row r="23" spans="2:8">
      <c r="B23" s="4" t="s">
        <v>35</v>
      </c>
      <c r="C23" s="9">
        <v>2012</v>
      </c>
      <c r="D23" s="10"/>
      <c r="E23" s="10"/>
      <c r="F23" s="10"/>
      <c r="G23" s="10"/>
      <c r="H23" s="10"/>
    </row>
    <row r="24" spans="2:8">
      <c r="B24" s="7" t="s">
        <v>24</v>
      </c>
      <c r="C24" s="11"/>
      <c r="D24" s="10"/>
      <c r="E24" s="10"/>
      <c r="F24" s="10"/>
      <c r="G24" s="10"/>
      <c r="H24" s="10"/>
    </row>
    <row r="25" spans="2:8">
      <c r="B25" s="12" t="s">
        <v>25</v>
      </c>
      <c r="C25" s="13">
        <v>0.31370669545808277</v>
      </c>
      <c r="D25" s="10"/>
      <c r="E25" s="10"/>
      <c r="F25" s="10"/>
      <c r="G25" s="10"/>
      <c r="H25" s="10"/>
    </row>
    <row r="26" spans="2:8">
      <c r="B26" s="14" t="s">
        <v>26</v>
      </c>
      <c r="C26" s="15"/>
      <c r="D26" s="10"/>
      <c r="E26" s="10"/>
      <c r="F26" s="10"/>
      <c r="G26" s="10"/>
      <c r="H26" s="10"/>
    </row>
    <row r="27" spans="2:8">
      <c r="B27" s="16" t="s">
        <v>27</v>
      </c>
      <c r="C27" s="13">
        <v>0.6024884744001221</v>
      </c>
      <c r="D27" s="10"/>
      <c r="E27" s="10"/>
      <c r="F27" s="10"/>
      <c r="G27" s="10"/>
      <c r="H27" s="10"/>
    </row>
    <row r="28" spans="2:8">
      <c r="B28" s="16" t="s">
        <v>28</v>
      </c>
      <c r="C28" s="13">
        <v>0.40324448476605762</v>
      </c>
      <c r="D28" s="10"/>
      <c r="E28" s="10"/>
      <c r="F28" s="10"/>
      <c r="G28" s="10"/>
      <c r="H28" s="10"/>
    </row>
    <row r="29" spans="2:8">
      <c r="B29" s="16" t="s">
        <v>29</v>
      </c>
      <c r="C29" s="13">
        <v>0.51600000000000001</v>
      </c>
      <c r="D29" s="10"/>
      <c r="E29" s="10"/>
      <c r="F29" s="10"/>
      <c r="G29" s="10"/>
      <c r="H29" s="10"/>
    </row>
    <row r="30" spans="2:8">
      <c r="B30" s="16" t="s">
        <v>30</v>
      </c>
      <c r="C30" s="13">
        <v>0.35499999999999998</v>
      </c>
      <c r="D30" s="10"/>
      <c r="E30" s="10"/>
      <c r="F30" s="10"/>
      <c r="G30" s="10"/>
      <c r="H30" s="10"/>
    </row>
    <row r="31" spans="2:8">
      <c r="B31" s="16" t="s">
        <v>31</v>
      </c>
      <c r="C31" s="13">
        <v>0.629</v>
      </c>
      <c r="D31" s="10"/>
      <c r="E31" s="10"/>
      <c r="F31" s="10"/>
      <c r="G31" s="10"/>
      <c r="H31" s="10"/>
    </row>
    <row r="32" spans="2:8">
      <c r="B32" s="7" t="s">
        <v>32</v>
      </c>
      <c r="C32" s="17"/>
      <c r="D32" s="10"/>
      <c r="E32" s="10"/>
      <c r="F32" s="10"/>
      <c r="G32" s="10"/>
      <c r="H32" s="10"/>
    </row>
    <row r="33" spans="2:8">
      <c r="B33" s="18" t="s">
        <v>33</v>
      </c>
      <c r="C33" s="13">
        <v>0.65100000000000002</v>
      </c>
      <c r="D33" s="10"/>
      <c r="E33" s="10"/>
      <c r="F33" s="10"/>
      <c r="G33" s="10"/>
      <c r="H33" s="10"/>
    </row>
    <row r="34" spans="2:8">
      <c r="B34" s="19" t="s">
        <v>34</v>
      </c>
      <c r="C34" s="13"/>
      <c r="D34" s="10"/>
      <c r="E34" s="10"/>
      <c r="F34" s="10"/>
      <c r="G34" s="10"/>
      <c r="H34" s="10"/>
    </row>
    <row r="35" spans="2:8">
      <c r="B35" s="16" t="s">
        <v>27</v>
      </c>
      <c r="C35" s="13">
        <v>0.1</v>
      </c>
      <c r="D35" s="10"/>
      <c r="E35" s="10"/>
      <c r="F35" s="10"/>
      <c r="G35" s="10"/>
      <c r="H35" s="10"/>
    </row>
    <row r="36" spans="2:8">
      <c r="B36" s="16" t="s">
        <v>28</v>
      </c>
      <c r="C36" s="13">
        <v>0.1</v>
      </c>
      <c r="D36" s="10"/>
      <c r="E36" s="10"/>
      <c r="F36" s="10"/>
      <c r="G36" s="10"/>
      <c r="H36" s="10"/>
    </row>
    <row r="37" spans="2:8">
      <c r="B37" s="16" t="s">
        <v>29</v>
      </c>
      <c r="C37" s="13">
        <v>0.1</v>
      </c>
      <c r="D37" s="10"/>
      <c r="E37" s="10"/>
      <c r="F37" s="10"/>
      <c r="G37" s="10"/>
      <c r="H37" s="10"/>
    </row>
    <row r="38" spans="2:8">
      <c r="B38" s="16" t="s">
        <v>30</v>
      </c>
      <c r="C38" s="13">
        <v>0.15</v>
      </c>
      <c r="D38" s="10"/>
      <c r="E38" s="10"/>
      <c r="F38" s="10"/>
      <c r="G38" s="10"/>
      <c r="H38" s="10"/>
    </row>
    <row r="39" spans="2:8">
      <c r="B39" s="16" t="s">
        <v>31</v>
      </c>
      <c r="C39" s="13">
        <v>0.25</v>
      </c>
      <c r="D39" s="10"/>
      <c r="E39" s="10"/>
      <c r="F39" s="10"/>
      <c r="G39" s="10"/>
      <c r="H39" s="10"/>
    </row>
    <row r="41" spans="2:8">
      <c r="B41" s="20" t="s">
        <v>37</v>
      </c>
      <c r="C41" s="21"/>
      <c r="D41" s="22"/>
      <c r="E41" s="22"/>
      <c r="F41" s="22"/>
      <c r="G41" s="22"/>
      <c r="H41" s="22"/>
    </row>
    <row r="42" spans="2:8">
      <c r="B42" s="23" t="s">
        <v>21</v>
      </c>
      <c r="C42" s="21">
        <v>2011</v>
      </c>
      <c r="D42" s="24">
        <v>346611435.48497331</v>
      </c>
      <c r="E42" s="24">
        <v>42711006.730000004</v>
      </c>
      <c r="F42" s="24">
        <v>12922714</v>
      </c>
      <c r="G42" s="24">
        <v>9531582</v>
      </c>
      <c r="H42" s="24">
        <v>11817862</v>
      </c>
    </row>
    <row r="43" spans="2:8">
      <c r="B43" s="23" t="s">
        <v>22</v>
      </c>
      <c r="C43" s="21">
        <v>2011</v>
      </c>
      <c r="D43" s="24">
        <v>473623904.44003755</v>
      </c>
      <c r="E43" s="24">
        <v>49079026.899999991</v>
      </c>
      <c r="F43" s="24">
        <v>9878229.7000000011</v>
      </c>
      <c r="G43" s="24">
        <v>25288993.249999996</v>
      </c>
      <c r="H43" s="24">
        <v>10380863.579200001</v>
      </c>
    </row>
    <row r="44" spans="2:8">
      <c r="B44" s="23" t="s">
        <v>23</v>
      </c>
      <c r="C44" s="21">
        <v>2011</v>
      </c>
      <c r="D44" s="24">
        <v>107900623.84999998</v>
      </c>
      <c r="E44" s="24">
        <v>9555023.3899999987</v>
      </c>
      <c r="F44" s="24">
        <v>2057088</v>
      </c>
      <c r="G44" s="24">
        <v>3784824</v>
      </c>
      <c r="H44" s="24">
        <v>979483</v>
      </c>
    </row>
    <row r="45" spans="2:8">
      <c r="B45" s="21"/>
      <c r="C45" s="21"/>
      <c r="D45" s="24"/>
      <c r="E45" s="24"/>
      <c r="F45" s="24"/>
      <c r="G45" s="24"/>
      <c r="H45" s="24"/>
    </row>
    <row r="46" spans="2:8">
      <c r="B46" s="20" t="s">
        <v>35</v>
      </c>
      <c r="C46" s="21">
        <v>2011</v>
      </c>
      <c r="D46" s="25"/>
      <c r="E46" s="25"/>
      <c r="F46" s="25"/>
      <c r="G46" s="25"/>
      <c r="H46" s="25"/>
    </row>
    <row r="47" spans="2:8">
      <c r="B47" s="23" t="s">
        <v>24</v>
      </c>
      <c r="C47" s="26"/>
      <c r="D47" s="25"/>
      <c r="E47" s="25"/>
      <c r="F47" s="25"/>
      <c r="G47" s="25"/>
      <c r="H47" s="25"/>
    </row>
    <row r="48" spans="2:8">
      <c r="B48" s="27" t="s">
        <v>25</v>
      </c>
      <c r="C48" s="28">
        <v>0.31370669545808277</v>
      </c>
      <c r="D48" s="25"/>
      <c r="E48" s="25"/>
      <c r="F48" s="25"/>
      <c r="G48" s="25"/>
      <c r="H48" s="25"/>
    </row>
    <row r="49" spans="2:8">
      <c r="B49" s="29" t="s">
        <v>26</v>
      </c>
      <c r="C49" s="30"/>
      <c r="D49" s="25"/>
      <c r="E49" s="25"/>
      <c r="F49" s="25"/>
      <c r="G49" s="25"/>
      <c r="H49" s="25"/>
    </row>
    <row r="50" spans="2:8">
      <c r="B50" s="31" t="s">
        <v>27</v>
      </c>
      <c r="C50" s="28">
        <v>0.6024884744001221</v>
      </c>
      <c r="D50" s="25"/>
      <c r="E50" s="25"/>
      <c r="F50" s="25"/>
      <c r="G50" s="25"/>
      <c r="H50" s="25"/>
    </row>
    <row r="51" spans="2:8">
      <c r="B51" s="31" t="s">
        <v>28</v>
      </c>
      <c r="C51" s="28">
        <v>0.40324448476605762</v>
      </c>
      <c r="D51" s="25"/>
      <c r="E51" s="25"/>
      <c r="F51" s="25"/>
      <c r="G51" s="25"/>
      <c r="H51" s="25"/>
    </row>
    <row r="52" spans="2:8">
      <c r="B52" s="31" t="s">
        <v>29</v>
      </c>
      <c r="C52" s="28">
        <v>0.51600000000000001</v>
      </c>
      <c r="D52" s="25"/>
      <c r="E52" s="25"/>
      <c r="F52" s="25"/>
      <c r="G52" s="25"/>
      <c r="H52" s="25"/>
    </row>
    <row r="53" spans="2:8">
      <c r="B53" s="31" t="s">
        <v>30</v>
      </c>
      <c r="C53" s="28">
        <v>0.35499999999999998</v>
      </c>
      <c r="D53" s="25"/>
      <c r="E53" s="25"/>
      <c r="F53" s="25"/>
      <c r="G53" s="25"/>
      <c r="H53" s="25"/>
    </row>
    <row r="54" spans="2:8">
      <c r="B54" s="31" t="s">
        <v>31</v>
      </c>
      <c r="C54" s="28">
        <v>0.629</v>
      </c>
      <c r="D54" s="25"/>
      <c r="E54" s="25"/>
      <c r="F54" s="25"/>
      <c r="G54" s="25"/>
      <c r="H54" s="25"/>
    </row>
    <row r="55" spans="2:8">
      <c r="B55" s="23" t="s">
        <v>32</v>
      </c>
      <c r="C55" s="32"/>
      <c r="D55" s="25"/>
      <c r="E55" s="25"/>
      <c r="F55" s="25"/>
      <c r="G55" s="25"/>
      <c r="H55" s="25"/>
    </row>
    <row r="56" spans="2:8">
      <c r="B56" s="33" t="s">
        <v>33</v>
      </c>
      <c r="C56" s="28">
        <v>0.65100000000000002</v>
      </c>
      <c r="D56" s="25"/>
      <c r="E56" s="25"/>
      <c r="F56" s="25"/>
      <c r="G56" s="25"/>
      <c r="H56" s="25"/>
    </row>
    <row r="57" spans="2:8">
      <c r="B57" s="34" t="s">
        <v>34</v>
      </c>
      <c r="C57" s="28"/>
      <c r="D57" s="25"/>
      <c r="E57" s="25"/>
      <c r="F57" s="25"/>
      <c r="G57" s="25"/>
      <c r="H57" s="25"/>
    </row>
    <row r="58" spans="2:8">
      <c r="B58" s="31" t="s">
        <v>27</v>
      </c>
      <c r="C58" s="28">
        <v>0.1</v>
      </c>
      <c r="D58" s="25"/>
      <c r="E58" s="25"/>
      <c r="F58" s="25"/>
      <c r="G58" s="25"/>
      <c r="H58" s="25"/>
    </row>
    <row r="59" spans="2:8">
      <c r="B59" s="31" t="s">
        <v>28</v>
      </c>
      <c r="C59" s="28">
        <v>0.1</v>
      </c>
      <c r="D59" s="25"/>
      <c r="E59" s="25"/>
      <c r="F59" s="25"/>
      <c r="G59" s="25"/>
      <c r="H59" s="25"/>
    </row>
    <row r="60" spans="2:8">
      <c r="B60" s="31" t="s">
        <v>29</v>
      </c>
      <c r="C60" s="28">
        <v>0.1</v>
      </c>
      <c r="D60" s="25"/>
      <c r="E60" s="25"/>
      <c r="F60" s="25"/>
      <c r="G60" s="25"/>
      <c r="H60" s="25"/>
    </row>
    <row r="61" spans="2:8">
      <c r="B61" s="31" t="s">
        <v>30</v>
      </c>
      <c r="C61" s="28">
        <v>0.15</v>
      </c>
      <c r="D61" s="25"/>
      <c r="E61" s="25"/>
      <c r="F61" s="25"/>
      <c r="G61" s="25"/>
      <c r="H61" s="25"/>
    </row>
    <row r="62" spans="2:8">
      <c r="B62" s="31" t="s">
        <v>31</v>
      </c>
      <c r="C62" s="28">
        <v>0.25</v>
      </c>
      <c r="D62" s="25"/>
      <c r="E62" s="25"/>
      <c r="F62" s="25"/>
      <c r="G62" s="25"/>
      <c r="H62" s="25"/>
    </row>
  </sheetData>
  <sheetProtection password="CCC5" sheet="1" objects="1" scenarios="1"/>
  <sortState ref="A2:A133">
    <sortCondition ref="A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C117"/>
  <sheetViews>
    <sheetView tabSelected="1" workbookViewId="0">
      <selection activeCell="A13" sqref="A13"/>
    </sheetView>
  </sheetViews>
  <sheetFormatPr baseColWidth="10" defaultRowHeight="15"/>
  <cols>
    <col min="2" max="2" width="16.42578125" bestFit="1" customWidth="1"/>
  </cols>
  <sheetData>
    <row r="1" spans="2:3">
      <c r="B1" s="1" t="s">
        <v>3</v>
      </c>
      <c r="C1" t="s">
        <v>13</v>
      </c>
    </row>
    <row r="2" spans="2:3">
      <c r="B2" s="1" t="s">
        <v>2</v>
      </c>
      <c r="C2" t="s">
        <v>12</v>
      </c>
    </row>
    <row r="3" spans="2:3">
      <c r="B3" s="1" t="s">
        <v>5</v>
      </c>
      <c r="C3" t="s">
        <v>16</v>
      </c>
    </row>
    <row r="4" spans="2:3">
      <c r="B4" s="1" t="s">
        <v>4</v>
      </c>
      <c r="C4" t="s">
        <v>15</v>
      </c>
    </row>
    <row r="5" spans="2:3">
      <c r="B5" s="1" t="s">
        <v>6</v>
      </c>
      <c r="C5" t="s">
        <v>14</v>
      </c>
    </row>
    <row r="6" spans="2:3">
      <c r="B6" s="1" t="s">
        <v>7</v>
      </c>
      <c r="C6" t="s">
        <v>20</v>
      </c>
    </row>
    <row r="7" spans="2:3">
      <c r="B7" s="1" t="s">
        <v>8</v>
      </c>
      <c r="C7" t="s">
        <v>19</v>
      </c>
    </row>
    <row r="8" spans="2:3">
      <c r="B8" s="1" t="s">
        <v>9</v>
      </c>
      <c r="C8" t="s">
        <v>17</v>
      </c>
    </row>
    <row r="9" spans="2:3">
      <c r="B9" s="1" t="s">
        <v>10</v>
      </c>
      <c r="C9" t="s">
        <v>18</v>
      </c>
    </row>
    <row r="10" spans="2:3">
      <c r="B10" s="1"/>
    </row>
    <row r="11" spans="2:3">
      <c r="B11" s="1"/>
    </row>
    <row r="12" spans="2:3">
      <c r="B12" s="1"/>
    </row>
    <row r="13" spans="2:3">
      <c r="B13" s="1"/>
    </row>
    <row r="14" spans="2:3">
      <c r="B14" s="1"/>
    </row>
    <row r="15" spans="2:3">
      <c r="B15" s="1"/>
    </row>
    <row r="16" spans="2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</sheetData>
  <sheetProtection password="CCC5" sheet="1" objects="1" scenarios="1"/>
  <sortState ref="A1:A13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Diccionario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ASEP</cp:lastModifiedBy>
  <dcterms:created xsi:type="dcterms:W3CDTF">2014-01-22T17:06:49Z</dcterms:created>
  <dcterms:modified xsi:type="dcterms:W3CDTF">2014-05-16T03:05:43Z</dcterms:modified>
</cp:coreProperties>
</file>